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yubomir Angelov\Proceduri\2019\Zastrahovki\"/>
    </mc:Choice>
  </mc:AlternateContent>
  <bookViews>
    <workbookView xWindow="720" yWindow="-60" windowWidth="17120" windowHeight="11640" firstSheet="2" activeTab="2"/>
  </bookViews>
  <sheets>
    <sheet name="Клонове" sheetId="2" state="hidden" r:id="rId1"/>
    <sheet name="ЦУ" sheetId="3" state="hidden" r:id="rId2"/>
    <sheet name="ЕЛЕКТРОННО ОБОРУДВАНЕ" sheetId="7" r:id="rId3"/>
    <sheet name="ИМОТИ" sheetId="6" r:id="rId4"/>
  </sheets>
  <definedNames>
    <definedName name="_xlnm._FilterDatabase" localSheetId="3" hidden="1">ИМОТИ!$A$6:$G$36</definedName>
    <definedName name="_xlnm._FilterDatabase" localSheetId="0" hidden="1">Клонове!$A$3:$F$316</definedName>
    <definedName name="_xlnm.Print_Area" localSheetId="2">'ЕЛЕКТРОННО ОБОРУДВАНЕ'!$B$1:$D$86</definedName>
    <definedName name="_xlnm.Print_Area" localSheetId="3">ИМОТИ!$A$2:$H$36</definedName>
  </definedNames>
  <calcPr calcId="162913"/>
</workbook>
</file>

<file path=xl/calcChain.xml><?xml version="1.0" encoding="utf-8"?>
<calcChain xmlns="http://schemas.openxmlformats.org/spreadsheetml/2006/main">
  <c r="D56" i="7" l="1"/>
  <c r="D55" i="7"/>
  <c r="D57" i="7"/>
  <c r="D61" i="7"/>
  <c r="G10" i="6" l="1"/>
  <c r="G8" i="6"/>
  <c r="G7" i="6"/>
  <c r="D59" i="7" l="1"/>
  <c r="D69" i="7" s="1"/>
  <c r="D18" i="7" l="1"/>
  <c r="D52" i="7" s="1"/>
  <c r="D81" i="7"/>
  <c r="D82" i="7" s="1"/>
  <c r="D86" i="7" l="1"/>
  <c r="G36" i="6"/>
  <c r="C34" i="3" l="1"/>
  <c r="C23" i="3"/>
  <c r="C5" i="3"/>
  <c r="C41" i="3" s="1"/>
  <c r="D304" i="2" l="1"/>
  <c r="D292" i="2"/>
  <c r="D279" i="2"/>
  <c r="D269" i="2"/>
  <c r="D258" i="2"/>
  <c r="D248" i="2"/>
  <c r="D234" i="2"/>
  <c r="D224" i="2"/>
  <c r="D213" i="2"/>
  <c r="D200" i="2"/>
  <c r="D184" i="2"/>
  <c r="D171" i="2"/>
  <c r="D161" i="2"/>
  <c r="D150" i="2"/>
  <c r="D139" i="2"/>
  <c r="D127" i="2"/>
  <c r="D117" i="2"/>
  <c r="D105" i="2"/>
  <c r="D95" i="2"/>
  <c r="D86" i="2"/>
  <c r="D76" i="2"/>
  <c r="D66" i="2"/>
  <c r="D56" i="2"/>
  <c r="D44" i="2"/>
  <c r="D31" i="2"/>
  <c r="F31" i="2" s="1"/>
  <c r="D22" i="2"/>
  <c r="F22" i="2" s="1"/>
  <c r="D4" i="2"/>
  <c r="F4" i="2" s="1"/>
  <c r="D316" i="2" l="1"/>
  <c r="D321" i="2" s="1"/>
</calcChain>
</file>

<file path=xl/sharedStrings.xml><?xml version="1.0" encoding="utf-8"?>
<sst xmlns="http://schemas.openxmlformats.org/spreadsheetml/2006/main" count="1180" uniqueCount="279">
  <si>
    <t>КЛОН</t>
  </si>
  <si>
    <t>БУЛСТАТ</t>
  </si>
  <si>
    <t>ИМУЩЕСТВО</t>
  </si>
  <si>
    <t>Благоевград</t>
  </si>
  <si>
    <t>АДРЕС клон</t>
  </si>
  <si>
    <t>АДРЕС офиси</t>
  </si>
  <si>
    <t>гр. Бургас - ул. "Янко Комитов" № 3; ул. "Жени Патева" №1; бул. "Александровска" № 101</t>
  </si>
  <si>
    <t>гр. В. Търново; ул. "Васил Левски" № 16</t>
  </si>
  <si>
    <t>Варна</t>
  </si>
  <si>
    <t>Видин</t>
  </si>
  <si>
    <t>гр. Враца; бул. "Хр. Ботев" № 29</t>
  </si>
  <si>
    <t>гр. Габрово; пл. "Възраждане" № 1</t>
  </si>
  <si>
    <t>гр. Добрич - ул. "Д-р Константин Стоилов" №7; бул. "България" № 12, етЗ; бул. "Добруджа" № 28, ет2; ул. "Кирил и Методий" №41; ул. "Екзарх Йосиф" № 5; ул. "Гоце Делчев" № 4;ул. "Дунав" №13;ул. "Независимост" № 7; гр. Добрич, кв. Балчик, ул."Агликина поляна" № 20; гр. Балчик ул. Черно море" № 34А; гр. Балчик, кв. "Балик", бл.18вх.А,ет1; гр. Каварна, ул.Теорги Кроснев" № 1; гр. Ген Тошево, ул. "Раковски" № 1; гр. Тервел, ул. "Св. Св. Кирил и Методий" № 10</t>
  </si>
  <si>
    <t>Добрич</t>
  </si>
  <si>
    <t>гр. Кърджали; бул. "Беломорски" № 48, ет. 4</t>
  </si>
  <si>
    <t>гр. Кюстендил; ул. "Гороцветна" № 31, ет.З</t>
  </si>
  <si>
    <t>гр. Пазарджик; ул. "Хан Крум" № 3; бул. "България" №2</t>
  </si>
  <si>
    <t>гр. Перник; ул. "Търговска" № 37</t>
  </si>
  <si>
    <t>гр. Плевен - ул. "Иван Вазов" № 10А, ет.4; ул. "Димитър Константинов" №25, ет.1</t>
  </si>
  <si>
    <t xml:space="preserve">Пловдив </t>
  </si>
  <si>
    <t>гр.Разград - пл. "Независимост" № 1</t>
  </si>
  <si>
    <t>гр. Русе - ул. "Борисова" № 99, блок "Й.Йовков"; ул. "Скобелев" № 23; ул. "Доростол" № 123; ул. "Котовск" № 5; ул. "Чипровци", комплекс "Дунав"; ж.к. "Чародейка",, ул. "Чародейка" бл. 213; гр. Бяла, ул. "П.Волов" № 1</t>
  </si>
  <si>
    <t>гр.Хасково; бул. "България" № 144</t>
  </si>
  <si>
    <t>Бургас</t>
  </si>
  <si>
    <t xml:space="preserve">Габрово       </t>
  </si>
  <si>
    <t xml:space="preserve">Кърджали </t>
  </si>
  <si>
    <t xml:space="preserve">Кюстендил   </t>
  </si>
  <si>
    <t xml:space="preserve">Ловеч  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</si>
  <si>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</si>
  <si>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</si>
  <si>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</si>
  <si>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</si>
  <si>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Разград </t>
  </si>
  <si>
    <t xml:space="preserve">Русе   </t>
  </si>
  <si>
    <t xml:space="preserve">Силистра  </t>
  </si>
  <si>
    <t xml:space="preserve">Сливен  </t>
  </si>
  <si>
    <t xml:space="preserve">Смолян  </t>
  </si>
  <si>
    <t xml:space="preserve">Търговище </t>
  </si>
  <si>
    <t xml:space="preserve">Шумен   </t>
  </si>
  <si>
    <t xml:space="preserve">Ямбол    </t>
  </si>
  <si>
    <t xml:space="preserve">Враца     </t>
  </si>
  <si>
    <t xml:space="preserve">Ст. Загора  </t>
  </si>
  <si>
    <r>
      <t>гр. Ямбол, ул. "Ж. Папазов" № 1; ул. "Г</t>
    </r>
    <r>
      <rPr>
        <b/>
        <sz val="10"/>
        <rFont val="Arial"/>
        <family val="2"/>
        <charset val="204"/>
      </rPr>
      <t>.с</t>
    </r>
    <r>
      <rPr>
        <sz val="10"/>
        <rFont val="Arial"/>
        <family val="2"/>
        <charset val="204"/>
      </rPr>
      <t>.Раковски" №5</t>
    </r>
  </si>
  <si>
    <t>гр.Благоевград, 
ул. Даме Груев 38</t>
  </si>
  <si>
    <t>гр. Бургас
комплекс "П.Р.Славейков" (Северна промишлена зона /срещу КАТ)</t>
  </si>
  <si>
    <t>гр. Варна; 
бул. "Сливница" № 191</t>
  </si>
  <si>
    <t>гр. В. Търново; 
ул. "Никола Габровски" № 61, ет.1</t>
  </si>
  <si>
    <t>гр. Видин; 
ул. "Цар Александър П" № 13, ет.4, ст. 11</t>
  </si>
  <si>
    <t xml:space="preserve">гр. Враца; 
бул. "Хр. Ботев" № 135  </t>
  </si>
  <si>
    <t xml:space="preserve">гр. Габрово; 
ул. "Алеко Константинов" № 65         </t>
  </si>
  <si>
    <t>гр. Добрич; 
бул. "25 Септември" № 84</t>
  </si>
  <si>
    <t>гр. Кърджали;
ул. "Екзарх Йосиф" № 3, ет.2</t>
  </si>
  <si>
    <t>гр. Кюстендил; 
ул. "Добруджа" № 2А</t>
  </si>
  <si>
    <t>гр.Ловеч; 
ул. "д-р Съйко Съев" № 56</t>
  </si>
  <si>
    <t>гр. Монтана; 
ул. "Никола Вапцаров" № 2</t>
  </si>
  <si>
    <t>гр. Пазарджик; 
ул. "Константин Величков" № 20</t>
  </si>
  <si>
    <t>гр. Перник; 
ул. "Отец Паисий" № 2</t>
  </si>
  <si>
    <t>гр. Плевен; 
ж.к. "Мара Денчева"</t>
  </si>
  <si>
    <t>гр. Пловдив
ул. "Санкт Петербург" № 55</t>
  </si>
  <si>
    <t>гр.Разград; 
ул. "Бели Лом" № 15</t>
  </si>
  <si>
    <t>гр. Русе; 
ул. "Църковна независимост" №</t>
  </si>
  <si>
    <t xml:space="preserve">гр. Силистра; 
ул. "Шар планина" № 75, ет.З               </t>
  </si>
  <si>
    <t>гр. Сливен; 
ул. "Бансо шосе" № 5</t>
  </si>
  <si>
    <t>гр. Смолян; 
бул. "България" № 9</t>
  </si>
  <si>
    <t xml:space="preserve">гр. Ст. Загора; 
ул. "Армейска" № 5 </t>
  </si>
  <si>
    <t>гр. Търговище; 
бул. "Митрополит Андрей" №51, ет.З</t>
  </si>
  <si>
    <t>гр.Хасково; 
бул. "България" № 152</t>
  </si>
  <si>
    <t>гр. Шумен; 
бул. "Велики Преслав" № 47</t>
  </si>
  <si>
    <t>гр. Ямбол; 
ул. "Златен рог" № 20</t>
  </si>
  <si>
    <t xml:space="preserve">гр. София
ул. Панайот Волов № 2
</t>
  </si>
  <si>
    <t>гр. София
ул. Лъчезар Станчев № 20</t>
  </si>
  <si>
    <t>сгради</t>
  </si>
  <si>
    <t xml:space="preserve">сгради </t>
  </si>
  <si>
    <t>ОБЩА СПРАВКА НА ДЪЛГОТРАЙНИ АКТИВИ ЗА "ИО" АД ПО КЛОНОВЕ по стойност на придобиване</t>
  </si>
  <si>
    <t>Код</t>
  </si>
  <si>
    <t>Група</t>
  </si>
  <si>
    <t>Първоначална с-ст</t>
  </si>
  <si>
    <t>Поделение 0</t>
  </si>
  <si>
    <t>ЦУ-София</t>
  </si>
  <si>
    <t>Група 2030</t>
  </si>
  <si>
    <t>СГРАДИ</t>
  </si>
  <si>
    <t>Група 2031</t>
  </si>
  <si>
    <t>СГРАДИ БУНГАЛА</t>
  </si>
  <si>
    <t>Група 2041</t>
  </si>
  <si>
    <t>СЪОРЪЖЕНИЯ</t>
  </si>
  <si>
    <t>Група 2043</t>
  </si>
  <si>
    <t>ЕНЕРГЕТИЧНИ И ДВИГАТЕЛНИ МАШИНИ</t>
  </si>
  <si>
    <t>Група 2044</t>
  </si>
  <si>
    <t>ПРОИЗВОДСТВЕНИ МАШИНИ И ОБОРУДВАНЕ</t>
  </si>
  <si>
    <t>Група 2045</t>
  </si>
  <si>
    <t>ИЗМЕРВАТ.И РЕГУЛИР. УРЕДИ И ИНСТРУ.</t>
  </si>
  <si>
    <t>Група 2046</t>
  </si>
  <si>
    <t>КОМПЮТЪРНА ТЕХНИКА</t>
  </si>
  <si>
    <t>Група 2047</t>
  </si>
  <si>
    <t>КАСОВИ АПАРАТИ С ФИСКАЛНА ПАМЕТ</t>
  </si>
  <si>
    <t>Група 2051</t>
  </si>
  <si>
    <t>АВТОМОБИЛИ</t>
  </si>
  <si>
    <t>Група 2052</t>
  </si>
  <si>
    <t>ДРУГИ ТРАНСПОРТНИ СРЕДСТВА</t>
  </si>
  <si>
    <t>Група 2060</t>
  </si>
  <si>
    <t>ОФИС ОБЗАВЕЖДАНЕ</t>
  </si>
  <si>
    <t>Група 2061</t>
  </si>
  <si>
    <t>Мобилни телефони</t>
  </si>
  <si>
    <t>Група 2090</t>
  </si>
  <si>
    <t>ДРУГИ ДМА</t>
  </si>
  <si>
    <t>Група 2092</t>
  </si>
  <si>
    <t>ПРОИЗВЕДЕНИЯ НА ИЗКУСТВОТО</t>
  </si>
  <si>
    <t>Група 2130</t>
  </si>
  <si>
    <t>ПАТЕНТИ ЛИЦЕНЗИ ФИРМ.МАРКИ</t>
  </si>
  <si>
    <t>Група 2140</t>
  </si>
  <si>
    <t>ПРОГРАМНИ ПРОДУКТИ</t>
  </si>
  <si>
    <t>Група 2141</t>
  </si>
  <si>
    <t>ПРОГРАМНИ ПРОДУКТИ със СПЕЦ.ПРЕДНАЗ</t>
  </si>
  <si>
    <t>Поделение 1</t>
  </si>
  <si>
    <t>Група 2010</t>
  </si>
  <si>
    <t>ЗЕМИ</t>
  </si>
  <si>
    <t>Поделение 2</t>
  </si>
  <si>
    <t>Група 2042</t>
  </si>
  <si>
    <t>ПРЕДАВАТЕЛНИ УСТРОЙСТВА</t>
  </si>
  <si>
    <t>Поделение 3</t>
  </si>
  <si>
    <t>Поделение 4</t>
  </si>
  <si>
    <t>Велико Търново</t>
  </si>
  <si>
    <t>Поделение 5</t>
  </si>
  <si>
    <t>Поделение 6</t>
  </si>
  <si>
    <t>Враца</t>
  </si>
  <si>
    <t>Поделение 7</t>
  </si>
  <si>
    <t>Габрово</t>
  </si>
  <si>
    <t>Поделение 8</t>
  </si>
  <si>
    <t>Поделение 9</t>
  </si>
  <si>
    <t>Кърджали</t>
  </si>
  <si>
    <t>Поделение 10</t>
  </si>
  <si>
    <t>Кюстедил</t>
  </si>
  <si>
    <t>Поделение 11</t>
  </si>
  <si>
    <t>Ловеч</t>
  </si>
  <si>
    <t>Поделение 12</t>
  </si>
  <si>
    <t>Монтана</t>
  </si>
  <si>
    <t>Поделение 13</t>
  </si>
  <si>
    <t>Пазарджик</t>
  </si>
  <si>
    <t>Поделение 14</t>
  </si>
  <si>
    <t>Перник</t>
  </si>
  <si>
    <t>Поделение 15</t>
  </si>
  <si>
    <t>Плевен</t>
  </si>
  <si>
    <t>Поделение 16</t>
  </si>
  <si>
    <t>Пловдив</t>
  </si>
  <si>
    <t>Поделение 17</t>
  </si>
  <si>
    <t>Разград</t>
  </si>
  <si>
    <t>Поделение 18</t>
  </si>
  <si>
    <t>Русе</t>
  </si>
  <si>
    <t>Поделение 19</t>
  </si>
  <si>
    <t>Силистра</t>
  </si>
  <si>
    <t>Поделение 20</t>
  </si>
  <si>
    <t>Сливен</t>
  </si>
  <si>
    <t>Група 2190</t>
  </si>
  <si>
    <t>ДРУГИ НДА</t>
  </si>
  <si>
    <t>Поделение 21</t>
  </si>
  <si>
    <t>Смолян</t>
  </si>
  <si>
    <t>Поделение 22</t>
  </si>
  <si>
    <t>Стара Загора</t>
  </si>
  <si>
    <t>Поделение 23</t>
  </si>
  <si>
    <t>Търговище</t>
  </si>
  <si>
    <t>Поделение 24</t>
  </si>
  <si>
    <t>Хасково</t>
  </si>
  <si>
    <t>Поделение 25</t>
  </si>
  <si>
    <t>Шумен</t>
  </si>
  <si>
    <t>Поделение 26</t>
  </si>
  <si>
    <t>Ямбол</t>
  </si>
  <si>
    <t xml:space="preserve">ОБЩО </t>
  </si>
  <si>
    <t>Инв.№</t>
  </si>
  <si>
    <t>Име</t>
  </si>
  <si>
    <t>Мол 0001</t>
  </si>
  <si>
    <t>УЛ.П.ВОЛОВ №2</t>
  </si>
  <si>
    <t>МАШИННА ЗАЛА С ТРАФОПОСТОВЕ</t>
  </si>
  <si>
    <t>СМР В СГРАДА П.ВОЛОВ №2</t>
  </si>
  <si>
    <t>СГРАДА-ВИСОКО ТЯЛО- УЛ.П.ВОЛОВ №2</t>
  </si>
  <si>
    <t>РЕНОВАЦИЯ НА МАШИННА ЗАЛА</t>
  </si>
  <si>
    <t>ДОП.КЪМ СГРАДА УЛ.П.ВОЛОВ 2</t>
  </si>
  <si>
    <t>РЕМ.В СГРАДА УЛ.П.ВОЛОВ № 2</t>
  </si>
  <si>
    <t>СМР СГРАДА П.ВОЛОВ 2</t>
  </si>
  <si>
    <t>КЪМ МАШИННА ЗАЛА УЛ."П.ВОЛОВ"№2</t>
  </si>
  <si>
    <t>КЪМ СГРАДА УЛ.П.ВОЛОВ-9 ЕТ.</t>
  </si>
  <si>
    <t>КЪМ МАШИННА ЗАЛА УЛ.П.ВОЛОВ</t>
  </si>
  <si>
    <t>КЪМ СГРАДА УЛ.П.ВОЛОВ</t>
  </si>
  <si>
    <t>КЪМ СГРАДА НА УЛ.П.ВОЛОВ- СМР ПАРТЕР</t>
  </si>
  <si>
    <t>КЪМ СГРАДА НА УЛ "П.ВОЛОВ"щ2-9 ЕТ.</t>
  </si>
  <si>
    <t>КЪМ СГРАДА НА УЛ."П.ВОЛОВ"2-6 ЕТ.</t>
  </si>
  <si>
    <t>КЪМ МАШИННА ЗАЛА УЛ."П.ВОЛОВ"2</t>
  </si>
  <si>
    <t>КЪМ СГРАДА НА УЛ."П.ВОЛОВ"2-803 СТ.</t>
  </si>
  <si>
    <t>Мол 0030</t>
  </si>
  <si>
    <t>УЛ.Л.СТАНЧЕВ № 13</t>
  </si>
  <si>
    <t>КЪМ СГРАДА УЛ.165-РЕМ.ПОКРИВ</t>
  </si>
  <si>
    <t>КЪМ СГРАДА УЛ.165-РЕМОНТ</t>
  </si>
  <si>
    <t>КЪМ СГРАДА УЛ."165"3</t>
  </si>
  <si>
    <t>СМР СГРАДА Л.СТАНЧЕВ 13</t>
  </si>
  <si>
    <t>РЕМ.В СГРАДА УЛ.Л.СТАНЧЕВ № 13</t>
  </si>
  <si>
    <t>КЪМ СГРАДА УЛ.165 №3</t>
  </si>
  <si>
    <t>СМР В СГРАДА УЛ.Л.СТАНЧЕВ №1З</t>
  </si>
  <si>
    <t>СГРАДА ЖК ИЗГРЕВ- УЛ.Л.СТАНЧЕВ №13</t>
  </si>
  <si>
    <t>КЪМ СГРАДА УЛ.165 щ3</t>
  </si>
  <si>
    <t>Мол 2700</t>
  </si>
  <si>
    <t>УЛ.Л.СТАНЧЕВ №20 - ИИЦ</t>
  </si>
  <si>
    <t>СГРАДА- КОРПУС А- УЛ.Л.СТАНЧЕВ №20</t>
  </si>
  <si>
    <t>СГРАДА- КОРПУС С- УЛ.Л.СТАНЧЕВ №20</t>
  </si>
  <si>
    <t>КЪМ СГРАДА-КОРПУС А УЛ.Л.СТАНЧЕВ-РЕМ.ОВ ИНС.</t>
  </si>
  <si>
    <t>КЪМ СГРАДА УЛ.172-РЕМ.ПОКРИВ</t>
  </si>
  <si>
    <t>ВОДОПРОВОДНА ИНСТАЛАЦИЯ -УЛ.172</t>
  </si>
  <si>
    <t>В.Търново</t>
  </si>
  <si>
    <t>ЦУ</t>
  </si>
  <si>
    <t>Кюстендил</t>
  </si>
  <si>
    <t>СЗ</t>
  </si>
  <si>
    <t>БЛЕЙД СЪРВЪР В200М3</t>
  </si>
  <si>
    <t>БЛЕЙД ШАСИ UCS BASE 5108</t>
  </si>
  <si>
    <t>FABRIC INTERCONNECT UCS 6248UP</t>
  </si>
  <si>
    <t>КОМУТАТОР CISCO NEXUS 5548UP+  ИНТЕРФ.РАЗШИР.CISCO NEXUS C2232TM-E</t>
  </si>
  <si>
    <t>ДИСКОВ МАСИВ EMC STORAGE VNX5300</t>
  </si>
  <si>
    <t>ОБОРУДВАНЕ ЗА ДЕЙТА ЦЕНТЪР П.ВОЛОВ 2</t>
  </si>
  <si>
    <t>ОБЩО КОМПЮТЪРНА ТЕХНИКА:</t>
  </si>
  <si>
    <t>IP ТЕЛЕФОННА ЦЕНТРАЛА</t>
  </si>
  <si>
    <t>ОБЩО ДЕЙТА ЦЕНТЪР ИНФРАСТРУКТУРА:</t>
  </si>
  <si>
    <t>Стойност 
на придобиване, лв.</t>
  </si>
  <si>
    <t>ОБЩО:</t>
  </si>
  <si>
    <t>ДЕЙТА ЦЕНТЪР ИНФРАСТРУКТУРА:</t>
  </si>
  <si>
    <t>КОМПЮТЪРНА ТЕХНИКА:</t>
  </si>
  <si>
    <t>КОПИРНИ МАШИНИ КОНИКА МИНОЛТА С 224</t>
  </si>
  <si>
    <t>Първоначална ст-ст, лв.</t>
  </si>
  <si>
    <t>46403801-916</t>
  </si>
  <si>
    <t>ИКТ оборудване</t>
  </si>
  <si>
    <t>в т.ч.</t>
  </si>
  <si>
    <t>Сървъри</t>
  </si>
  <si>
    <t>Блейд сървъри</t>
  </si>
  <si>
    <t>Шасита за блейд сървъри</t>
  </si>
  <si>
    <t>Твърди дискове</t>
  </si>
  <si>
    <t>Дискови масиви</t>
  </si>
  <si>
    <t>Комутатори</t>
  </si>
  <si>
    <t>Мрежови модули</t>
  </si>
  <si>
    <t>Оптични модули</t>
  </si>
  <si>
    <t>Рутери</t>
  </si>
  <si>
    <t>ПОЖАРОГАС.ИНСТАЛАЦИЯ - П.ВОЛОВ</t>
  </si>
  <si>
    <t>ПОЖАРОГАС.ИНСТАЛАЦИЯ - ЛЪЧ.СТАНЧЕВ</t>
  </si>
  <si>
    <t>ГЛАВНО РАЗПРЕДЕЛИТЕЛНО ТАБЛО/ГРТ/ Л.СТАНЧЕВ</t>
  </si>
  <si>
    <t>43403917-22</t>
  </si>
  <si>
    <t>ПРЕЦИЗНА КЛИМАТИЧНА ТЕХНИКА</t>
  </si>
  <si>
    <t>UPS И ТАБЛО ОБЩИ НУЖДИ П.ВОЛОВ</t>
  </si>
  <si>
    <t>NEXUS 2248TP-E</t>
  </si>
  <si>
    <t>10G LINE EXTENDER FOR FEX</t>
  </si>
  <si>
    <t>10GBASE SR SFP MODULE</t>
  </si>
  <si>
    <t>СЪОРЪЖЕНИЯ И МАШИНИ:</t>
  </si>
  <si>
    <t>ОБЩО СЪОРЪЖЕНИЯ И МАШИНИ:</t>
  </si>
  <si>
    <t>Централно управление</t>
  </si>
  <si>
    <t>гр. София
ул. Лъчезар Станчев № 11</t>
  </si>
  <si>
    <t>UPS</t>
  </si>
  <si>
    <t>Документен център Fujitsu fi-6400 и МФУ</t>
  </si>
  <si>
    <t>DMZ  комутатори</t>
  </si>
  <si>
    <t>Spine комутатори м/у двата центъра за данни</t>
  </si>
  <si>
    <t xml:space="preserve">SAN Комутатори </t>
  </si>
  <si>
    <t>Виртуализация на дискови масиви-хардуер</t>
  </si>
  <si>
    <t xml:space="preserve"> UTM (Ciso ASA FirePower)</t>
  </si>
  <si>
    <t>HSM</t>
  </si>
  <si>
    <t>46403984-995</t>
  </si>
  <si>
    <t>НЕДВИЖИМО ИМУЩЕСТВО НА ИНФОРМАЦИОННО ОБСЛУЖВАНЕ АД към 31.10.2019 г.</t>
  </si>
  <si>
    <t>ЕЛЕКТРОННО ОБОРУДВАНЕ НА "ИНФОРМАЦИОННО ОБСЛУЖВАНЕ" АД КЪМ 31.10.2019 Г.</t>
  </si>
  <si>
    <t>46404126-149,46410993</t>
  </si>
  <si>
    <t>към 60602356-7</t>
  </si>
  <si>
    <t>КОМУНИКАЦИОНЕН ШКАФ П.В. - 2 бр.</t>
  </si>
  <si>
    <t>UPS_ СИСТЕМА ЗА АНАЛИЗ И ПОДДРЪЖКА</t>
  </si>
  <si>
    <t>HARDWARE FIREEYE NET SEC</t>
  </si>
  <si>
    <t>СЪРВЪР PNY SRA48000000 109F</t>
  </si>
  <si>
    <t>45410553</t>
  </si>
  <si>
    <t>СИСТЕМИ ЗА ПОЖАРОГАСЕНЕ</t>
  </si>
  <si>
    <t>ЕЛЕКТРОИНСТАЛАЦИЯ</t>
  </si>
  <si>
    <t>41403938</t>
  </si>
  <si>
    <t>СИЛОВА ЕЛ ИНСТАЛ.ЗА СЪРВ.ПОМЕЩЕНИЕ</t>
  </si>
  <si>
    <t>41403937</t>
  </si>
  <si>
    <t>ОБНОВЯВАНЕ ТЕХН ПОМЕЩЕНИЕ UPS</t>
  </si>
  <si>
    <t>41403936</t>
  </si>
  <si>
    <t>ПОЖАРОГАСИТЕЛНА С-МА П.В_Л.С.</t>
  </si>
  <si>
    <t>Надграждане DataCore</t>
  </si>
  <si>
    <t>Надграждане EMS</t>
  </si>
  <si>
    <t>Приложение № 9</t>
  </si>
  <si>
    <t>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</si>
</sst>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.00"/>
  </numFmts>
  <fonts count="14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.25"/>
      <color rgb="FF000000"/>
      <name val="MS Sans Serif"/>
      <family val="2"/>
      <charset val="204"/>
    </font>
    <font>
      <b/>
      <sz val="8.25"/>
      <color rgb="FF000000"/>
      <name val="MS Sans Serif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FCFCF"/>
        <bgColor indexed="64"/>
      </patternFill>
    </fill>
    <fill>
      <patternFill patternType="solid">
        <fgColor rgb="FFA6D2FF"/>
        <bgColor indexed="64"/>
      </patternFill>
    </fill>
    <fill>
      <patternFill patternType="solid">
        <fgColor rgb="FFFFD2D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86">
    <xf numFmtId="0" fontId="0" fillId="0" borderId="0" xfId="0"/>
    <xf numFmtId="0" fontId="3" fillId="0" borderId="0" xfId="0" applyFont="1"/>
    <xf numFmtId="0" fontId="2" fillId="0" borderId="0" xfId="0" applyFont="1" applyFill="1"/>
    <xf numFmtId="0" fontId="3" fillId="0" borderId="0" xfId="0" applyFont="1" applyBorder="1"/>
    <xf numFmtId="0" fontId="0" fillId="0" borderId="0" xfId="0" applyAlignment="1">
      <alignment horizontal="right"/>
    </xf>
    <xf numFmtId="0" fontId="4" fillId="0" borderId="2" xfId="1" applyFill="1" applyAlignment="1">
      <alignment horizontal="center" wrapText="1"/>
    </xf>
    <xf numFmtId="0" fontId="0" fillId="0" borderId="0" xfId="0" applyFill="1" applyAlignment="1">
      <alignment horizontal="right"/>
    </xf>
    <xf numFmtId="1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right"/>
    </xf>
    <xf numFmtId="49" fontId="6" fillId="4" borderId="3" xfId="0" applyNumberFormat="1" applyFont="1" applyFill="1" applyBorder="1" applyAlignment="1">
      <alignment horizontal="left"/>
    </xf>
    <xf numFmtId="164" fontId="6" fillId="4" borderId="3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right"/>
    </xf>
    <xf numFmtId="1" fontId="7" fillId="5" borderId="3" xfId="0" applyNumberFormat="1" applyFont="1" applyFill="1" applyBorder="1" applyAlignment="1">
      <alignment horizontal="right"/>
    </xf>
    <xf numFmtId="49" fontId="7" fillId="5" borderId="3" xfId="0" applyNumberFormat="1" applyFont="1" applyFill="1" applyBorder="1" applyAlignment="1">
      <alignment horizontal="left"/>
    </xf>
    <xf numFmtId="164" fontId="7" fillId="5" borderId="3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justify" vertical="justify"/>
    </xf>
    <xf numFmtId="0" fontId="2" fillId="0" borderId="1" xfId="0" applyFont="1" applyFill="1" applyBorder="1" applyAlignment="1">
      <alignment horizontal="justify" vertical="justify" wrapText="1"/>
    </xf>
    <xf numFmtId="0" fontId="3" fillId="0" borderId="1" xfId="0" applyFont="1" applyBorder="1" applyAlignment="1">
      <alignment horizontal="justify" vertical="justify" wrapText="1"/>
    </xf>
    <xf numFmtId="0" fontId="2" fillId="0" borderId="1" xfId="0" applyNumberFormat="1" applyFont="1" applyFill="1" applyBorder="1" applyAlignment="1" applyProtection="1">
      <alignment horizontal="justify" vertical="justify" wrapText="1"/>
    </xf>
    <xf numFmtId="0" fontId="3" fillId="0" borderId="1" xfId="0" applyNumberFormat="1" applyFont="1" applyFill="1" applyBorder="1" applyAlignment="1" applyProtection="1">
      <alignment horizontal="justify" vertical="justify" wrapText="1"/>
    </xf>
    <xf numFmtId="49" fontId="3" fillId="0" borderId="1" xfId="0" applyNumberFormat="1" applyFont="1" applyFill="1" applyBorder="1" applyAlignment="1" applyProtection="1">
      <alignment horizontal="justify" vertical="justify" wrapText="1"/>
    </xf>
    <xf numFmtId="0" fontId="2" fillId="0" borderId="1" xfId="0" applyNumberFormat="1" applyFont="1" applyFill="1" applyBorder="1" applyAlignment="1" applyProtection="1">
      <alignment horizontal="justify" vertical="justify"/>
    </xf>
    <xf numFmtId="0" fontId="3" fillId="0" borderId="1" xfId="0" applyNumberFormat="1" applyFont="1" applyFill="1" applyBorder="1" applyAlignment="1" applyProtection="1">
      <alignment horizontal="justify" vertical="top" wrapText="1"/>
    </xf>
    <xf numFmtId="164" fontId="6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justify" vertical="justify" wrapText="1"/>
    </xf>
    <xf numFmtId="1" fontId="3" fillId="0" borderId="1" xfId="0" applyNumberFormat="1" applyFont="1" applyFill="1" applyBorder="1" applyAlignment="1" applyProtection="1">
      <alignment horizontal="justify" vertical="justify" wrapText="1"/>
    </xf>
    <xf numFmtId="1" fontId="3" fillId="0" borderId="1" xfId="0" applyNumberFormat="1" applyFont="1" applyBorder="1" applyAlignment="1">
      <alignment horizontal="justify" vertical="justify"/>
    </xf>
    <xf numFmtId="3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1" fontId="10" fillId="0" borderId="3" xfId="0" applyNumberFormat="1" applyFont="1" applyFill="1" applyBorder="1"/>
    <xf numFmtId="49" fontId="10" fillId="0" borderId="3" xfId="0" applyNumberFormat="1" applyFont="1" applyFill="1" applyBorder="1"/>
    <xf numFmtId="1" fontId="10" fillId="0" borderId="4" xfId="0" applyNumberFormat="1" applyFont="1" applyFill="1" applyBorder="1"/>
    <xf numFmtId="49" fontId="10" fillId="0" borderId="4" xfId="0" applyNumberFormat="1" applyFont="1" applyFill="1" applyBorder="1"/>
    <xf numFmtId="1" fontId="11" fillId="0" borderId="3" xfId="0" applyNumberFormat="1" applyFont="1" applyFill="1" applyBorder="1"/>
    <xf numFmtId="49" fontId="11" fillId="0" borderId="3" xfId="0" applyNumberFormat="1" applyFont="1" applyFill="1" applyBorder="1" applyAlignment="1">
      <alignment horizontal="left"/>
    </xf>
    <xf numFmtId="3" fontId="10" fillId="0" borderId="3" xfId="0" applyNumberFormat="1" applyFont="1" applyFill="1" applyBorder="1"/>
    <xf numFmtId="3" fontId="10" fillId="0" borderId="4" xfId="0" applyNumberFormat="1" applyFont="1" applyFill="1" applyBorder="1"/>
    <xf numFmtId="3" fontId="11" fillId="0" borderId="3" xfId="0" applyNumberFormat="1" applyFont="1" applyFill="1" applyBorder="1"/>
    <xf numFmtId="0" fontId="8" fillId="0" borderId="1" xfId="0" applyFont="1" applyBorder="1"/>
    <xf numFmtId="49" fontId="7" fillId="0" borderId="1" xfId="0" applyNumberFormat="1" applyFont="1" applyFill="1" applyBorder="1" applyAlignment="1">
      <alignment horizontal="left"/>
    </xf>
    <xf numFmtId="3" fontId="12" fillId="0" borderId="1" xfId="0" applyNumberFormat="1" applyFont="1" applyBorder="1"/>
    <xf numFmtId="0" fontId="3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8" fillId="6" borderId="1" xfId="0" applyFont="1" applyFill="1" applyBorder="1"/>
    <xf numFmtId="49" fontId="7" fillId="6" borderId="1" xfId="0" applyNumberFormat="1" applyFont="1" applyFill="1" applyBorder="1" applyAlignment="1">
      <alignment horizontal="left"/>
    </xf>
    <xf numFmtId="3" fontId="12" fillId="6" borderId="1" xfId="0" applyNumberFormat="1" applyFont="1" applyFill="1" applyBorder="1"/>
    <xf numFmtId="1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left" indent="2"/>
    </xf>
    <xf numFmtId="49" fontId="10" fillId="0" borderId="1" xfId="0" applyNumberFormat="1" applyFont="1" applyFill="1" applyBorder="1"/>
    <xf numFmtId="3" fontId="10" fillId="0" borderId="1" xfId="0" applyNumberFormat="1" applyFont="1" applyFill="1" applyBorder="1"/>
    <xf numFmtId="1" fontId="10" fillId="0" borderId="1" xfId="0" applyNumberFormat="1" applyFont="1" applyFill="1" applyBorder="1"/>
    <xf numFmtId="49" fontId="10" fillId="0" borderId="4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justify"/>
    </xf>
    <xf numFmtId="0" fontId="0" fillId="0" borderId="0" xfId="0" applyFill="1"/>
    <xf numFmtId="49" fontId="10" fillId="0" borderId="3" xfId="0" applyNumberFormat="1" applyFont="1" applyFill="1" applyBorder="1" applyAlignment="1">
      <alignment horizontal="left"/>
    </xf>
    <xf numFmtId="1" fontId="11" fillId="6" borderId="3" xfId="0" applyNumberFormat="1" applyFont="1" applyFill="1" applyBorder="1"/>
    <xf numFmtId="1" fontId="10" fillId="6" borderId="1" xfId="0" applyNumberFormat="1" applyFont="1" applyFill="1" applyBorder="1"/>
    <xf numFmtId="3" fontId="11" fillId="6" borderId="1" xfId="0" applyNumberFormat="1" applyFont="1" applyFill="1" applyBorder="1"/>
    <xf numFmtId="0" fontId="11" fillId="3" borderId="3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13" fillId="0" borderId="3" xfId="0" applyNumberFormat="1" applyFont="1" applyFill="1" applyBorder="1" applyAlignment="1">
      <alignment horizontal="right"/>
    </xf>
    <xf numFmtId="49" fontId="13" fillId="0" borderId="3" xfId="0" applyNumberFormat="1" applyFont="1" applyFill="1" applyBorder="1" applyAlignment="1">
      <alignment horizontal="left"/>
    </xf>
    <xf numFmtId="0" fontId="4" fillId="2" borderId="2" xfId="1" applyAlignment="1">
      <alignment horizontal="center" wrapText="1"/>
    </xf>
    <xf numFmtId="0" fontId="9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wrapText="1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opLeftCell="A277" workbookViewId="0">
      <selection activeCell="D320" sqref="D320"/>
    </sheetView>
  </sheetViews>
  <sheetFormatPr defaultColWidth="9.1796875" defaultRowHeight="12.5"/>
  <cols>
    <col min="1" max="1" width="11.81640625" style="4" bestFit="1" customWidth="1"/>
    <col min="2" max="2" width="11.81640625" style="4" customWidth="1"/>
    <col min="3" max="3" width="37.1796875" style="4" customWidth="1"/>
    <col min="4" max="4" width="15.54296875" style="4" customWidth="1"/>
    <col min="5" max="5" width="9.1796875" style="4"/>
    <col min="6" max="6" width="12.7265625" style="4" bestFit="1" customWidth="1"/>
    <col min="7" max="16384" width="9.1796875" style="4"/>
  </cols>
  <sheetData>
    <row r="1" spans="1:6" ht="31.5" customHeight="1">
      <c r="B1" s="83" t="s">
        <v>73</v>
      </c>
      <c r="C1" s="83"/>
      <c r="D1" s="83"/>
    </row>
    <row r="2" spans="1:6" s="6" customFormat="1" ht="14.5">
      <c r="B2" s="5"/>
      <c r="C2" s="5"/>
      <c r="D2" s="5"/>
    </row>
    <row r="3" spans="1:6" ht="12" customHeight="1">
      <c r="B3" s="7" t="s">
        <v>74</v>
      </c>
      <c r="C3" s="8" t="s">
        <v>75</v>
      </c>
      <c r="D3" s="9" t="s">
        <v>76</v>
      </c>
    </row>
    <row r="4" spans="1:6" ht="12" customHeight="1">
      <c r="A4" s="4" t="s">
        <v>206</v>
      </c>
      <c r="B4" s="10" t="s">
        <v>77</v>
      </c>
      <c r="C4" s="11" t="s">
        <v>78</v>
      </c>
      <c r="D4" s="12">
        <f>SUM(D5:D21)</f>
        <v>14899143.350000001</v>
      </c>
      <c r="F4" s="34">
        <f>+D4-D17-D18-D19-D20-D21-D13-D14-D6</f>
        <v>10360904.370000001</v>
      </c>
    </row>
    <row r="5" spans="1:6" ht="12" customHeight="1">
      <c r="A5" s="4" t="s">
        <v>206</v>
      </c>
      <c r="B5" s="13" t="s">
        <v>79</v>
      </c>
      <c r="C5" s="14" t="s">
        <v>80</v>
      </c>
      <c r="D5" s="15">
        <v>5492819.2800000003</v>
      </c>
    </row>
    <row r="6" spans="1:6" ht="12" customHeight="1">
      <c r="A6" s="4" t="s">
        <v>206</v>
      </c>
      <c r="B6" s="13" t="s">
        <v>81</v>
      </c>
      <c r="C6" s="14" t="s">
        <v>82</v>
      </c>
      <c r="D6" s="15">
        <v>47016.53</v>
      </c>
    </row>
    <row r="7" spans="1:6" ht="12" customHeight="1">
      <c r="A7" s="4" t="s">
        <v>206</v>
      </c>
      <c r="B7" s="13" t="s">
        <v>83</v>
      </c>
      <c r="C7" s="14" t="s">
        <v>84</v>
      </c>
      <c r="D7" s="15">
        <v>192037.93</v>
      </c>
    </row>
    <row r="8" spans="1:6" ht="12" customHeight="1">
      <c r="A8" s="4" t="s">
        <v>206</v>
      </c>
      <c r="B8" s="13" t="s">
        <v>85</v>
      </c>
      <c r="C8" s="14" t="s">
        <v>86</v>
      </c>
      <c r="D8" s="15">
        <v>318135.48</v>
      </c>
    </row>
    <row r="9" spans="1:6" ht="12" customHeight="1">
      <c r="A9" s="4" t="s">
        <v>206</v>
      </c>
      <c r="B9" s="13" t="s">
        <v>87</v>
      </c>
      <c r="C9" s="14" t="s">
        <v>88</v>
      </c>
      <c r="D9" s="15">
        <v>944501.43</v>
      </c>
    </row>
    <row r="10" spans="1:6" ht="12" customHeight="1">
      <c r="A10" s="4" t="s">
        <v>206</v>
      </c>
      <c r="B10" s="13" t="s">
        <v>89</v>
      </c>
      <c r="C10" s="14" t="s">
        <v>90</v>
      </c>
      <c r="D10" s="15">
        <v>15314.67</v>
      </c>
    </row>
    <row r="11" spans="1:6" ht="12" customHeight="1">
      <c r="A11" s="4" t="s">
        <v>206</v>
      </c>
      <c r="B11" s="13" t="s">
        <v>91</v>
      </c>
      <c r="C11" s="14" t="s">
        <v>92</v>
      </c>
      <c r="D11" s="15">
        <v>3009201.85</v>
      </c>
    </row>
    <row r="12" spans="1:6" ht="12" customHeight="1">
      <c r="A12" s="4" t="s">
        <v>206</v>
      </c>
      <c r="B12" s="13" t="s">
        <v>93</v>
      </c>
      <c r="C12" s="14" t="s">
        <v>94</v>
      </c>
      <c r="D12" s="15">
        <v>1916.61</v>
      </c>
    </row>
    <row r="13" spans="1:6" ht="12" customHeight="1">
      <c r="A13" s="4" t="s">
        <v>206</v>
      </c>
      <c r="B13" s="13" t="s">
        <v>95</v>
      </c>
      <c r="C13" s="14" t="s">
        <v>96</v>
      </c>
      <c r="D13" s="15">
        <v>489769.99</v>
      </c>
    </row>
    <row r="14" spans="1:6" ht="12" customHeight="1">
      <c r="A14" s="4" t="s">
        <v>206</v>
      </c>
      <c r="B14" s="13" t="s">
        <v>97</v>
      </c>
      <c r="C14" s="14" t="s">
        <v>98</v>
      </c>
      <c r="D14" s="15">
        <v>26.36</v>
      </c>
    </row>
    <row r="15" spans="1:6" ht="12" customHeight="1">
      <c r="A15" s="4" t="s">
        <v>206</v>
      </c>
      <c r="B15" s="13" t="s">
        <v>99</v>
      </c>
      <c r="C15" s="14" t="s">
        <v>100</v>
      </c>
      <c r="D15" s="15">
        <v>358716.57</v>
      </c>
    </row>
    <row r="16" spans="1:6" ht="12" customHeight="1">
      <c r="A16" s="4" t="s">
        <v>206</v>
      </c>
      <c r="B16" s="13" t="s">
        <v>101</v>
      </c>
      <c r="C16" s="14" t="s">
        <v>102</v>
      </c>
      <c r="D16" s="15">
        <v>28260.55</v>
      </c>
    </row>
    <row r="17" spans="1:6" ht="12" customHeight="1">
      <c r="A17" s="4" t="s">
        <v>206</v>
      </c>
      <c r="B17" s="13" t="s">
        <v>103</v>
      </c>
      <c r="C17" s="14" t="s">
        <v>104</v>
      </c>
      <c r="D17" s="15">
        <v>259408.42</v>
      </c>
    </row>
    <row r="18" spans="1:6" ht="12" customHeight="1">
      <c r="A18" s="4" t="s">
        <v>206</v>
      </c>
      <c r="B18" s="13" t="s">
        <v>105</v>
      </c>
      <c r="C18" s="14" t="s">
        <v>106</v>
      </c>
      <c r="D18" s="15">
        <v>2620</v>
      </c>
    </row>
    <row r="19" spans="1:6" ht="12" customHeight="1">
      <c r="A19" s="4" t="s">
        <v>206</v>
      </c>
      <c r="B19" s="13" t="s">
        <v>107</v>
      </c>
      <c r="C19" s="14" t="s">
        <v>108</v>
      </c>
      <c r="D19" s="15">
        <v>1749881.22</v>
      </c>
    </row>
    <row r="20" spans="1:6" ht="12" customHeight="1">
      <c r="A20" s="4" t="s">
        <v>206</v>
      </c>
      <c r="B20" s="13" t="s">
        <v>109</v>
      </c>
      <c r="C20" s="14" t="s">
        <v>110</v>
      </c>
      <c r="D20" s="15">
        <v>1526616.46</v>
      </c>
    </row>
    <row r="21" spans="1:6" ht="12" customHeight="1">
      <c r="A21" s="4" t="s">
        <v>206</v>
      </c>
      <c r="B21" s="13" t="s">
        <v>111</v>
      </c>
      <c r="C21" s="14" t="s">
        <v>112</v>
      </c>
      <c r="D21" s="15">
        <v>462900</v>
      </c>
    </row>
    <row r="22" spans="1:6" ht="12" customHeight="1">
      <c r="A22" s="4" t="s">
        <v>3</v>
      </c>
      <c r="B22" s="10" t="s">
        <v>113</v>
      </c>
      <c r="C22" s="11" t="s">
        <v>3</v>
      </c>
      <c r="D22" s="12">
        <f>SUM(D23:D30)</f>
        <v>395692.24999999994</v>
      </c>
      <c r="F22" s="21">
        <f>+D22-D29-D23</f>
        <v>292844.01999999996</v>
      </c>
    </row>
    <row r="23" spans="1:6" ht="12" customHeight="1">
      <c r="A23" s="4" t="s">
        <v>3</v>
      </c>
      <c r="B23" s="13" t="s">
        <v>114</v>
      </c>
      <c r="C23" s="14" t="s">
        <v>115</v>
      </c>
      <c r="D23" s="15">
        <v>60730</v>
      </c>
    </row>
    <row r="24" spans="1:6" ht="12" customHeight="1">
      <c r="A24" s="4" t="s">
        <v>3</v>
      </c>
      <c r="B24" s="13" t="s">
        <v>79</v>
      </c>
      <c r="C24" s="14" t="s">
        <v>80</v>
      </c>
      <c r="D24" s="15">
        <v>254119.88</v>
      </c>
    </row>
    <row r="25" spans="1:6" ht="12" customHeight="1">
      <c r="A25" s="4" t="s">
        <v>3</v>
      </c>
      <c r="B25" s="13" t="s">
        <v>83</v>
      </c>
      <c r="C25" s="14" t="s">
        <v>84</v>
      </c>
      <c r="D25" s="15">
        <v>4765.17</v>
      </c>
    </row>
    <row r="26" spans="1:6" ht="12" customHeight="1">
      <c r="A26" s="4" t="s">
        <v>3</v>
      </c>
      <c r="B26" s="13" t="s">
        <v>87</v>
      </c>
      <c r="C26" s="14" t="s">
        <v>88</v>
      </c>
      <c r="D26" s="15">
        <v>20092.86</v>
      </c>
    </row>
    <row r="27" spans="1:6" ht="12" customHeight="1">
      <c r="A27" s="4" t="s">
        <v>3</v>
      </c>
      <c r="B27" s="13" t="s">
        <v>91</v>
      </c>
      <c r="C27" s="14" t="s">
        <v>92</v>
      </c>
      <c r="D27" s="15">
        <v>8361.56</v>
      </c>
    </row>
    <row r="28" spans="1:6" ht="12" customHeight="1">
      <c r="A28" s="4" t="s">
        <v>3</v>
      </c>
      <c r="B28" s="13" t="s">
        <v>93</v>
      </c>
      <c r="C28" s="14" t="s">
        <v>94</v>
      </c>
      <c r="D28" s="15">
        <v>590.76</v>
      </c>
    </row>
    <row r="29" spans="1:6" ht="12" customHeight="1">
      <c r="A29" s="4" t="s">
        <v>3</v>
      </c>
      <c r="B29" s="13" t="s">
        <v>95</v>
      </c>
      <c r="C29" s="14" t="s">
        <v>96</v>
      </c>
      <c r="D29" s="15">
        <v>42118.23</v>
      </c>
    </row>
    <row r="30" spans="1:6" ht="12" customHeight="1">
      <c r="A30" s="4" t="s">
        <v>3</v>
      </c>
      <c r="B30" s="13" t="s">
        <v>99</v>
      </c>
      <c r="C30" s="14" t="s">
        <v>100</v>
      </c>
      <c r="D30" s="15">
        <v>4913.79</v>
      </c>
    </row>
    <row r="31" spans="1:6" ht="12" customHeight="1">
      <c r="A31" s="4" t="s">
        <v>23</v>
      </c>
      <c r="B31" s="10" t="s">
        <v>116</v>
      </c>
      <c r="C31" s="11" t="s">
        <v>23</v>
      </c>
      <c r="D31" s="12">
        <f>SUM(D32:D43)</f>
        <v>706171.62000000011</v>
      </c>
      <c r="F31" s="34">
        <f>+D31-D32-D40-D43</f>
        <v>511294.59000000008</v>
      </c>
    </row>
    <row r="32" spans="1:6" ht="12" customHeight="1">
      <c r="A32" s="4" t="s">
        <v>23</v>
      </c>
      <c r="B32" s="13" t="s">
        <v>114</v>
      </c>
      <c r="C32" s="14" t="s">
        <v>115</v>
      </c>
      <c r="D32" s="15">
        <v>138030.75</v>
      </c>
    </row>
    <row r="33" spans="1:4" ht="12" customHeight="1">
      <c r="A33" s="4" t="s">
        <v>23</v>
      </c>
      <c r="B33" s="13" t="s">
        <v>79</v>
      </c>
      <c r="C33" s="14" t="s">
        <v>80</v>
      </c>
      <c r="D33" s="15">
        <v>377354.95</v>
      </c>
    </row>
    <row r="34" spans="1:4" ht="12" customHeight="1">
      <c r="A34" s="4" t="s">
        <v>23</v>
      </c>
      <c r="B34" s="13" t="s">
        <v>83</v>
      </c>
      <c r="C34" s="14" t="s">
        <v>84</v>
      </c>
      <c r="D34" s="15">
        <v>23049.35</v>
      </c>
    </row>
    <row r="35" spans="1:4" ht="12" customHeight="1">
      <c r="A35" s="4" t="s">
        <v>23</v>
      </c>
      <c r="B35" s="13" t="s">
        <v>117</v>
      </c>
      <c r="C35" s="14" t="s">
        <v>118</v>
      </c>
      <c r="D35" s="15">
        <v>535.04</v>
      </c>
    </row>
    <row r="36" spans="1:4" ht="12" customHeight="1">
      <c r="A36" s="4" t="s">
        <v>23</v>
      </c>
      <c r="B36" s="13" t="s">
        <v>85</v>
      </c>
      <c r="C36" s="14" t="s">
        <v>86</v>
      </c>
      <c r="D36" s="15">
        <v>799.92</v>
      </c>
    </row>
    <row r="37" spans="1:4" ht="12" customHeight="1">
      <c r="A37" s="4" t="s">
        <v>23</v>
      </c>
      <c r="B37" s="13" t="s">
        <v>87</v>
      </c>
      <c r="C37" s="14" t="s">
        <v>88</v>
      </c>
      <c r="D37" s="15">
        <v>2218.4699999999998</v>
      </c>
    </row>
    <row r="38" spans="1:4" ht="12" customHeight="1">
      <c r="A38" s="4" t="s">
        <v>23</v>
      </c>
      <c r="B38" s="13" t="s">
        <v>89</v>
      </c>
      <c r="C38" s="14" t="s">
        <v>90</v>
      </c>
      <c r="D38" s="15">
        <v>850</v>
      </c>
    </row>
    <row r="39" spans="1:4" ht="12" customHeight="1">
      <c r="A39" s="4" t="s">
        <v>23</v>
      </c>
      <c r="B39" s="13" t="s">
        <v>91</v>
      </c>
      <c r="C39" s="14" t="s">
        <v>92</v>
      </c>
      <c r="D39" s="15">
        <v>72835.06</v>
      </c>
    </row>
    <row r="40" spans="1:4" ht="12" customHeight="1">
      <c r="A40" s="4" t="s">
        <v>23</v>
      </c>
      <c r="B40" s="13" t="s">
        <v>95</v>
      </c>
      <c r="C40" s="14" t="s">
        <v>96</v>
      </c>
      <c r="D40" s="15">
        <v>52839.76</v>
      </c>
    </row>
    <row r="41" spans="1:4" ht="12" customHeight="1">
      <c r="A41" s="4" t="s">
        <v>23</v>
      </c>
      <c r="B41" s="13" t="s">
        <v>99</v>
      </c>
      <c r="C41" s="14" t="s">
        <v>100</v>
      </c>
      <c r="D41" s="15">
        <v>33651.800000000003</v>
      </c>
    </row>
    <row r="42" spans="1:4" ht="12" customHeight="1">
      <c r="A42" s="4" t="s">
        <v>23</v>
      </c>
      <c r="B42" s="13" t="s">
        <v>101</v>
      </c>
      <c r="C42" s="14" t="s">
        <v>102</v>
      </c>
      <c r="D42" s="15">
        <v>0</v>
      </c>
    </row>
    <row r="43" spans="1:4" ht="12" customHeight="1">
      <c r="A43" s="4" t="s">
        <v>23</v>
      </c>
      <c r="B43" s="13" t="s">
        <v>107</v>
      </c>
      <c r="C43" s="14" t="s">
        <v>108</v>
      </c>
      <c r="D43" s="15">
        <v>4006.52</v>
      </c>
    </row>
    <row r="44" spans="1:4" ht="12" customHeight="1">
      <c r="A44" s="4" t="s">
        <v>8</v>
      </c>
      <c r="B44" s="10" t="s">
        <v>119</v>
      </c>
      <c r="C44" s="11" t="s">
        <v>8</v>
      </c>
      <c r="D44" s="12">
        <f>SUM(D45:D55)</f>
        <v>1562022.4100000001</v>
      </c>
    </row>
    <row r="45" spans="1:4" ht="12" customHeight="1">
      <c r="A45" s="4" t="s">
        <v>8</v>
      </c>
      <c r="B45" s="13" t="s">
        <v>114</v>
      </c>
      <c r="C45" s="14" t="s">
        <v>115</v>
      </c>
      <c r="D45" s="15">
        <v>267078</v>
      </c>
    </row>
    <row r="46" spans="1:4" ht="12" customHeight="1">
      <c r="A46" s="4" t="s">
        <v>8</v>
      </c>
      <c r="B46" s="13" t="s">
        <v>79</v>
      </c>
      <c r="C46" s="14" t="s">
        <v>80</v>
      </c>
      <c r="D46" s="15">
        <v>805718.14</v>
      </c>
    </row>
    <row r="47" spans="1:4" ht="12" customHeight="1">
      <c r="A47" s="4" t="s">
        <v>8</v>
      </c>
      <c r="B47" s="13" t="s">
        <v>83</v>
      </c>
      <c r="C47" s="14" t="s">
        <v>84</v>
      </c>
      <c r="D47" s="15">
        <v>88345.17</v>
      </c>
    </row>
    <row r="48" spans="1:4" ht="12" customHeight="1">
      <c r="A48" s="4" t="s">
        <v>8</v>
      </c>
      <c r="B48" s="13" t="s">
        <v>85</v>
      </c>
      <c r="C48" s="14" t="s">
        <v>86</v>
      </c>
      <c r="D48" s="15">
        <v>24980</v>
      </c>
    </row>
    <row r="49" spans="1:4" ht="12" customHeight="1">
      <c r="A49" s="4" t="s">
        <v>8</v>
      </c>
      <c r="B49" s="13" t="s">
        <v>87</v>
      </c>
      <c r="C49" s="14" t="s">
        <v>88</v>
      </c>
      <c r="D49" s="15">
        <v>41239.72</v>
      </c>
    </row>
    <row r="50" spans="1:4" ht="12" customHeight="1">
      <c r="A50" s="4" t="s">
        <v>8</v>
      </c>
      <c r="B50" s="13" t="s">
        <v>91</v>
      </c>
      <c r="C50" s="14" t="s">
        <v>92</v>
      </c>
      <c r="D50" s="15">
        <v>74646.23</v>
      </c>
    </row>
    <row r="51" spans="1:4" ht="12" customHeight="1">
      <c r="A51" s="4" t="s">
        <v>8</v>
      </c>
      <c r="B51" s="13" t="s">
        <v>93</v>
      </c>
      <c r="C51" s="14" t="s">
        <v>94</v>
      </c>
      <c r="D51" s="15">
        <v>1575.36</v>
      </c>
    </row>
    <row r="52" spans="1:4" ht="12" customHeight="1">
      <c r="A52" s="4" t="s">
        <v>8</v>
      </c>
      <c r="B52" s="13" t="s">
        <v>95</v>
      </c>
      <c r="C52" s="14" t="s">
        <v>96</v>
      </c>
      <c r="D52" s="15">
        <v>72665.83</v>
      </c>
    </row>
    <row r="53" spans="1:4" ht="12" customHeight="1">
      <c r="A53" s="4" t="s">
        <v>8</v>
      </c>
      <c r="B53" s="13" t="s">
        <v>99</v>
      </c>
      <c r="C53" s="14" t="s">
        <v>100</v>
      </c>
      <c r="D53" s="15">
        <v>26255.34</v>
      </c>
    </row>
    <row r="54" spans="1:4" ht="12" customHeight="1">
      <c r="A54" s="4" t="s">
        <v>8</v>
      </c>
      <c r="B54" s="13" t="s">
        <v>103</v>
      </c>
      <c r="C54" s="14" t="s">
        <v>104</v>
      </c>
      <c r="D54" s="15">
        <v>139780.98000000001</v>
      </c>
    </row>
    <row r="55" spans="1:4" ht="12" customHeight="1">
      <c r="A55" s="4" t="s">
        <v>8</v>
      </c>
      <c r="B55" s="13" t="s">
        <v>107</v>
      </c>
      <c r="C55" s="14" t="s">
        <v>108</v>
      </c>
      <c r="D55" s="15">
        <v>19737.64</v>
      </c>
    </row>
    <row r="56" spans="1:4" ht="12" customHeight="1">
      <c r="A56" s="4" t="s">
        <v>205</v>
      </c>
      <c r="B56" s="10" t="s">
        <v>120</v>
      </c>
      <c r="C56" s="11" t="s">
        <v>121</v>
      </c>
      <c r="D56" s="12">
        <f>SUM(D57:D65)</f>
        <v>621054.82000000007</v>
      </c>
    </row>
    <row r="57" spans="1:4" ht="12" customHeight="1">
      <c r="A57" s="4" t="s">
        <v>205</v>
      </c>
      <c r="B57" s="13" t="s">
        <v>114</v>
      </c>
      <c r="C57" s="14" t="s">
        <v>115</v>
      </c>
      <c r="D57" s="15">
        <v>56730</v>
      </c>
    </row>
    <row r="58" spans="1:4" ht="12" customHeight="1">
      <c r="A58" s="4" t="s">
        <v>205</v>
      </c>
      <c r="B58" s="13" t="s">
        <v>79</v>
      </c>
      <c r="C58" s="14" t="s">
        <v>80</v>
      </c>
      <c r="D58" s="15">
        <v>449312.09</v>
      </c>
    </row>
    <row r="59" spans="1:4" ht="12" customHeight="1">
      <c r="A59" s="4" t="s">
        <v>205</v>
      </c>
      <c r="B59" s="13" t="s">
        <v>81</v>
      </c>
      <c r="C59" s="14" t="s">
        <v>82</v>
      </c>
      <c r="D59" s="15">
        <v>36754.71</v>
      </c>
    </row>
    <row r="60" spans="1:4" ht="12" customHeight="1">
      <c r="A60" s="4" t="s">
        <v>205</v>
      </c>
      <c r="B60" s="13" t="s">
        <v>83</v>
      </c>
      <c r="C60" s="14" t="s">
        <v>84</v>
      </c>
      <c r="D60" s="15">
        <v>4480.2299999999996</v>
      </c>
    </row>
    <row r="61" spans="1:4" ht="12" customHeight="1">
      <c r="A61" s="4" t="s">
        <v>205</v>
      </c>
      <c r="B61" s="13" t="s">
        <v>87</v>
      </c>
      <c r="C61" s="14" t="s">
        <v>88</v>
      </c>
      <c r="D61" s="15">
        <v>22073.87</v>
      </c>
    </row>
    <row r="62" spans="1:4" ht="12" customHeight="1">
      <c r="A62" s="4" t="s">
        <v>205</v>
      </c>
      <c r="B62" s="13" t="s">
        <v>91</v>
      </c>
      <c r="C62" s="14" t="s">
        <v>92</v>
      </c>
      <c r="D62" s="15">
        <v>27392.28</v>
      </c>
    </row>
    <row r="63" spans="1:4" ht="12" customHeight="1">
      <c r="A63" s="4" t="s">
        <v>205</v>
      </c>
      <c r="B63" s="13" t="s">
        <v>93</v>
      </c>
      <c r="C63" s="14" t="s">
        <v>94</v>
      </c>
      <c r="D63" s="15">
        <v>0</v>
      </c>
    </row>
    <row r="64" spans="1:4" ht="12" customHeight="1">
      <c r="A64" s="4" t="s">
        <v>205</v>
      </c>
      <c r="B64" s="13" t="s">
        <v>95</v>
      </c>
      <c r="C64" s="14" t="s">
        <v>96</v>
      </c>
      <c r="D64" s="15">
        <v>11363.68</v>
      </c>
    </row>
    <row r="65" spans="1:4" ht="12" customHeight="1">
      <c r="A65" s="4" t="s">
        <v>205</v>
      </c>
      <c r="B65" s="13" t="s">
        <v>99</v>
      </c>
      <c r="C65" s="14" t="s">
        <v>100</v>
      </c>
      <c r="D65" s="15">
        <v>12947.96</v>
      </c>
    </row>
    <row r="66" spans="1:4" ht="12" customHeight="1">
      <c r="A66" s="4" t="s">
        <v>9</v>
      </c>
      <c r="B66" s="10" t="s">
        <v>122</v>
      </c>
      <c r="C66" s="11" t="s">
        <v>9</v>
      </c>
      <c r="D66" s="12">
        <f>SUM(D67:D75)</f>
        <v>393445.69999999995</v>
      </c>
    </row>
    <row r="67" spans="1:4" ht="12" customHeight="1">
      <c r="A67" s="4" t="s">
        <v>9</v>
      </c>
      <c r="B67" s="13" t="s">
        <v>114</v>
      </c>
      <c r="C67" s="14" t="s">
        <v>115</v>
      </c>
      <c r="D67" s="15">
        <v>33600</v>
      </c>
    </row>
    <row r="68" spans="1:4" ht="12" customHeight="1">
      <c r="A68" s="4" t="s">
        <v>9</v>
      </c>
      <c r="B68" s="13" t="s">
        <v>79</v>
      </c>
      <c r="C68" s="14" t="s">
        <v>80</v>
      </c>
      <c r="D68" s="15">
        <v>340016.58</v>
      </c>
    </row>
    <row r="69" spans="1:4" ht="12" customHeight="1">
      <c r="A69" s="4" t="s">
        <v>9</v>
      </c>
      <c r="B69" s="13" t="s">
        <v>83</v>
      </c>
      <c r="C69" s="14" t="s">
        <v>84</v>
      </c>
      <c r="D69" s="15">
        <v>4480.2299999999996</v>
      </c>
    </row>
    <row r="70" spans="1:4" ht="12" customHeight="1">
      <c r="A70" s="4" t="s">
        <v>9</v>
      </c>
      <c r="B70" s="13" t="s">
        <v>91</v>
      </c>
      <c r="C70" s="14" t="s">
        <v>92</v>
      </c>
      <c r="D70" s="15">
        <v>12787.22</v>
      </c>
    </row>
    <row r="71" spans="1:4" ht="12" customHeight="1">
      <c r="A71" s="4" t="s">
        <v>9</v>
      </c>
      <c r="B71" s="13" t="s">
        <v>93</v>
      </c>
      <c r="C71" s="14" t="s">
        <v>94</v>
      </c>
      <c r="D71" s="15">
        <v>0</v>
      </c>
    </row>
    <row r="72" spans="1:4" ht="12" customHeight="1">
      <c r="A72" s="4" t="s">
        <v>9</v>
      </c>
      <c r="B72" s="13" t="s">
        <v>95</v>
      </c>
      <c r="C72" s="14" t="s">
        <v>96</v>
      </c>
      <c r="D72" s="15">
        <v>0</v>
      </c>
    </row>
    <row r="73" spans="1:4" ht="12" customHeight="1">
      <c r="A73" s="4" t="s">
        <v>9</v>
      </c>
      <c r="B73" s="13" t="s">
        <v>99</v>
      </c>
      <c r="C73" s="14" t="s">
        <v>100</v>
      </c>
      <c r="D73" s="15">
        <v>2561.67</v>
      </c>
    </row>
    <row r="74" spans="1:4" ht="12" customHeight="1">
      <c r="A74" s="4" t="s">
        <v>9</v>
      </c>
      <c r="B74" s="13" t="s">
        <v>107</v>
      </c>
      <c r="C74" s="14" t="s">
        <v>108</v>
      </c>
      <c r="D74" s="15">
        <v>0</v>
      </c>
    </row>
    <row r="75" spans="1:4" ht="12" customHeight="1">
      <c r="A75" s="4" t="s">
        <v>9</v>
      </c>
      <c r="B75" s="13" t="s">
        <v>109</v>
      </c>
      <c r="C75" s="14" t="s">
        <v>110</v>
      </c>
      <c r="D75" s="15">
        <v>0</v>
      </c>
    </row>
    <row r="76" spans="1:4" ht="12" customHeight="1">
      <c r="A76" s="4" t="s">
        <v>124</v>
      </c>
      <c r="B76" s="10" t="s">
        <v>123</v>
      </c>
      <c r="C76" s="11" t="s">
        <v>124</v>
      </c>
      <c r="D76" s="12">
        <f>SUM(D77:D85)</f>
        <v>482284.62999999995</v>
      </c>
    </row>
    <row r="77" spans="1:4" ht="12" customHeight="1">
      <c r="A77" s="4" t="s">
        <v>124</v>
      </c>
      <c r="B77" s="13" t="s">
        <v>114</v>
      </c>
      <c r="C77" s="14" t="s">
        <v>115</v>
      </c>
      <c r="D77" s="15">
        <v>76472</v>
      </c>
    </row>
    <row r="78" spans="1:4" ht="12" customHeight="1">
      <c r="A78" s="4" t="s">
        <v>124</v>
      </c>
      <c r="B78" s="13" t="s">
        <v>79</v>
      </c>
      <c r="C78" s="14" t="s">
        <v>80</v>
      </c>
      <c r="D78" s="15">
        <v>373650.55</v>
      </c>
    </row>
    <row r="79" spans="1:4" ht="12" customHeight="1">
      <c r="A79" s="4" t="s">
        <v>124</v>
      </c>
      <c r="B79" s="13" t="s">
        <v>83</v>
      </c>
      <c r="C79" s="14" t="s">
        <v>84</v>
      </c>
      <c r="D79" s="15">
        <v>4480.2299999999996</v>
      </c>
    </row>
    <row r="80" spans="1:4" ht="12" customHeight="1">
      <c r="A80" s="4" t="s">
        <v>124</v>
      </c>
      <c r="B80" s="13" t="s">
        <v>87</v>
      </c>
      <c r="C80" s="14" t="s">
        <v>88</v>
      </c>
      <c r="D80" s="15">
        <v>0</v>
      </c>
    </row>
    <row r="81" spans="1:4" ht="12" customHeight="1">
      <c r="A81" s="4" t="s">
        <v>124</v>
      </c>
      <c r="B81" s="13" t="s">
        <v>91</v>
      </c>
      <c r="C81" s="14" t="s">
        <v>92</v>
      </c>
      <c r="D81" s="15">
        <v>3290.04</v>
      </c>
    </row>
    <row r="82" spans="1:4" ht="12" customHeight="1">
      <c r="A82" s="4" t="s">
        <v>124</v>
      </c>
      <c r="B82" s="13" t="s">
        <v>95</v>
      </c>
      <c r="C82" s="14" t="s">
        <v>96</v>
      </c>
      <c r="D82" s="15">
        <v>17220.830000000002</v>
      </c>
    </row>
    <row r="83" spans="1:4" ht="12" customHeight="1">
      <c r="A83" s="4" t="s">
        <v>124</v>
      </c>
      <c r="B83" s="13" t="s">
        <v>99</v>
      </c>
      <c r="C83" s="14" t="s">
        <v>100</v>
      </c>
      <c r="D83" s="15">
        <v>4842.83</v>
      </c>
    </row>
    <row r="84" spans="1:4" ht="12" customHeight="1">
      <c r="A84" s="4" t="s">
        <v>124</v>
      </c>
      <c r="B84" s="13" t="s">
        <v>107</v>
      </c>
      <c r="C84" s="14" t="s">
        <v>108</v>
      </c>
      <c r="D84" s="15">
        <v>545.29999999999995</v>
      </c>
    </row>
    <row r="85" spans="1:4" ht="12" customHeight="1">
      <c r="A85" s="4" t="s">
        <v>124</v>
      </c>
      <c r="B85" s="13" t="s">
        <v>109</v>
      </c>
      <c r="C85" s="14" t="s">
        <v>110</v>
      </c>
      <c r="D85" s="15">
        <v>1782.85</v>
      </c>
    </row>
    <row r="86" spans="1:4" ht="12" customHeight="1">
      <c r="A86" s="4" t="s">
        <v>126</v>
      </c>
      <c r="B86" s="10" t="s">
        <v>125</v>
      </c>
      <c r="C86" s="11" t="s">
        <v>126</v>
      </c>
      <c r="D86" s="12">
        <f>SUM(D87:D94)</f>
        <v>509919.30999999994</v>
      </c>
    </row>
    <row r="87" spans="1:4" ht="12" customHeight="1">
      <c r="A87" s="4" t="s">
        <v>126</v>
      </c>
      <c r="B87" s="13" t="s">
        <v>79</v>
      </c>
      <c r="C87" s="14" t="s">
        <v>80</v>
      </c>
      <c r="D87" s="15">
        <v>476198.73</v>
      </c>
    </row>
    <row r="88" spans="1:4" ht="12" customHeight="1">
      <c r="A88" s="4" t="s">
        <v>126</v>
      </c>
      <c r="B88" s="13" t="s">
        <v>83</v>
      </c>
      <c r="C88" s="14" t="s">
        <v>84</v>
      </c>
      <c r="D88" s="15">
        <v>4480.2299999999996</v>
      </c>
    </row>
    <row r="89" spans="1:4" ht="12" customHeight="1">
      <c r="A89" s="4" t="s">
        <v>126</v>
      </c>
      <c r="B89" s="13" t="s">
        <v>91</v>
      </c>
      <c r="C89" s="14" t="s">
        <v>92</v>
      </c>
      <c r="D89" s="15">
        <v>19938.79</v>
      </c>
    </row>
    <row r="90" spans="1:4" ht="12" customHeight="1">
      <c r="A90" s="4" t="s">
        <v>126</v>
      </c>
      <c r="B90" s="13" t="s">
        <v>93</v>
      </c>
      <c r="C90" s="14" t="s">
        <v>94</v>
      </c>
      <c r="D90" s="15">
        <v>0</v>
      </c>
    </row>
    <row r="91" spans="1:4" ht="12" customHeight="1">
      <c r="A91" s="4" t="s">
        <v>126</v>
      </c>
      <c r="B91" s="13" t="s">
        <v>95</v>
      </c>
      <c r="C91" s="14" t="s">
        <v>96</v>
      </c>
      <c r="D91" s="15">
        <v>0</v>
      </c>
    </row>
    <row r="92" spans="1:4" ht="12" customHeight="1">
      <c r="A92" s="4" t="s">
        <v>126</v>
      </c>
      <c r="B92" s="13" t="s">
        <v>99</v>
      </c>
      <c r="C92" s="14" t="s">
        <v>100</v>
      </c>
      <c r="D92" s="15">
        <v>7817.42</v>
      </c>
    </row>
    <row r="93" spans="1:4" ht="12" customHeight="1">
      <c r="A93" s="4" t="s">
        <v>126</v>
      </c>
      <c r="B93" s="13" t="s">
        <v>107</v>
      </c>
      <c r="C93" s="14" t="s">
        <v>108</v>
      </c>
      <c r="D93" s="15">
        <v>545.29999999999995</v>
      </c>
    </row>
    <row r="94" spans="1:4" ht="12" customHeight="1">
      <c r="A94" s="4" t="s">
        <v>126</v>
      </c>
      <c r="B94" s="13" t="s">
        <v>109</v>
      </c>
      <c r="C94" s="14" t="s">
        <v>110</v>
      </c>
      <c r="D94" s="15">
        <v>938.84</v>
      </c>
    </row>
    <row r="95" spans="1:4" ht="12" customHeight="1">
      <c r="A95" s="4" t="s">
        <v>13</v>
      </c>
      <c r="B95" s="10" t="s">
        <v>127</v>
      </c>
      <c r="C95" s="11" t="s">
        <v>13</v>
      </c>
      <c r="D95" s="12">
        <f>SUM(D96:D104)</f>
        <v>551188.56999999995</v>
      </c>
    </row>
    <row r="96" spans="1:4" ht="12" customHeight="1">
      <c r="A96" s="4" t="s">
        <v>13</v>
      </c>
      <c r="B96" s="13" t="s">
        <v>114</v>
      </c>
      <c r="C96" s="14" t="s">
        <v>115</v>
      </c>
      <c r="D96" s="15">
        <v>107846.39999999999</v>
      </c>
    </row>
    <row r="97" spans="1:4" ht="12" customHeight="1">
      <c r="A97" s="4" t="s">
        <v>13</v>
      </c>
      <c r="B97" s="13" t="s">
        <v>79</v>
      </c>
      <c r="C97" s="14" t="s">
        <v>80</v>
      </c>
      <c r="D97" s="15">
        <v>288882.59999999998</v>
      </c>
    </row>
    <row r="98" spans="1:4" ht="12" customHeight="1">
      <c r="A98" s="4" t="s">
        <v>13</v>
      </c>
      <c r="B98" s="13" t="s">
        <v>83</v>
      </c>
      <c r="C98" s="14" t="s">
        <v>84</v>
      </c>
      <c r="D98" s="15">
        <v>4480.2299999999996</v>
      </c>
    </row>
    <row r="99" spans="1:4" ht="12" customHeight="1">
      <c r="A99" s="4" t="s">
        <v>13</v>
      </c>
      <c r="B99" s="13" t="s">
        <v>87</v>
      </c>
      <c r="C99" s="14" t="s">
        <v>88</v>
      </c>
      <c r="D99" s="15">
        <v>12019.36</v>
      </c>
    </row>
    <row r="100" spans="1:4" ht="12" customHeight="1">
      <c r="A100" s="4" t="s">
        <v>13</v>
      </c>
      <c r="B100" s="13" t="s">
        <v>91</v>
      </c>
      <c r="C100" s="14" t="s">
        <v>92</v>
      </c>
      <c r="D100" s="15">
        <v>33922.019999999997</v>
      </c>
    </row>
    <row r="101" spans="1:4" ht="12" customHeight="1">
      <c r="A101" s="4" t="s">
        <v>13</v>
      </c>
      <c r="B101" s="13" t="s">
        <v>93</v>
      </c>
      <c r="C101" s="14" t="s">
        <v>94</v>
      </c>
      <c r="D101" s="15">
        <v>0</v>
      </c>
    </row>
    <row r="102" spans="1:4" ht="12" customHeight="1">
      <c r="A102" s="4" t="s">
        <v>13</v>
      </c>
      <c r="B102" s="13" t="s">
        <v>95</v>
      </c>
      <c r="C102" s="14" t="s">
        <v>96</v>
      </c>
      <c r="D102" s="15">
        <v>50587.6</v>
      </c>
    </row>
    <row r="103" spans="1:4" ht="12" customHeight="1">
      <c r="A103" s="4" t="s">
        <v>13</v>
      </c>
      <c r="B103" s="13" t="s">
        <v>99</v>
      </c>
      <c r="C103" s="14" t="s">
        <v>100</v>
      </c>
      <c r="D103" s="15">
        <v>36479.86</v>
      </c>
    </row>
    <row r="104" spans="1:4" ht="12" customHeight="1">
      <c r="A104" s="4" t="s">
        <v>13</v>
      </c>
      <c r="B104" s="13" t="s">
        <v>103</v>
      </c>
      <c r="C104" s="14" t="s">
        <v>104</v>
      </c>
      <c r="D104" s="15">
        <v>16970.5</v>
      </c>
    </row>
    <row r="105" spans="1:4" ht="12" customHeight="1">
      <c r="A105" s="4" t="s">
        <v>129</v>
      </c>
      <c r="B105" s="10" t="s">
        <v>128</v>
      </c>
      <c r="C105" s="11" t="s">
        <v>129</v>
      </c>
      <c r="D105" s="12">
        <f>SUM(D106:D116)</f>
        <v>336816.88999999996</v>
      </c>
    </row>
    <row r="106" spans="1:4" ht="12" customHeight="1">
      <c r="A106" s="4" t="s">
        <v>129</v>
      </c>
      <c r="B106" s="13" t="s">
        <v>79</v>
      </c>
      <c r="C106" s="14" t="s">
        <v>80</v>
      </c>
      <c r="D106" s="15">
        <v>273508.53999999998</v>
      </c>
    </row>
    <row r="107" spans="1:4" ht="12" customHeight="1">
      <c r="A107" s="4" t="s">
        <v>129</v>
      </c>
      <c r="B107" s="13" t="s">
        <v>81</v>
      </c>
      <c r="C107" s="14" t="s">
        <v>82</v>
      </c>
      <c r="D107" s="15">
        <v>1449.4</v>
      </c>
    </row>
    <row r="108" spans="1:4" ht="12" customHeight="1">
      <c r="A108" s="4" t="s">
        <v>129</v>
      </c>
      <c r="B108" s="13" t="s">
        <v>83</v>
      </c>
      <c r="C108" s="14" t="s">
        <v>84</v>
      </c>
      <c r="D108" s="15">
        <v>4480.2299999999996</v>
      </c>
    </row>
    <row r="109" spans="1:4" ht="12" customHeight="1">
      <c r="A109" s="4" t="s">
        <v>129</v>
      </c>
      <c r="B109" s="13" t="s">
        <v>87</v>
      </c>
      <c r="C109" s="14" t="s">
        <v>88</v>
      </c>
      <c r="D109" s="15">
        <v>661.43</v>
      </c>
    </row>
    <row r="110" spans="1:4" ht="12" customHeight="1">
      <c r="A110" s="4" t="s">
        <v>129</v>
      </c>
      <c r="B110" s="13" t="s">
        <v>91</v>
      </c>
      <c r="C110" s="14" t="s">
        <v>92</v>
      </c>
      <c r="D110" s="15">
        <v>26033.51</v>
      </c>
    </row>
    <row r="111" spans="1:4" ht="12" customHeight="1">
      <c r="A111" s="4" t="s">
        <v>129</v>
      </c>
      <c r="B111" s="13" t="s">
        <v>93</v>
      </c>
      <c r="C111" s="14" t="s">
        <v>94</v>
      </c>
      <c r="D111" s="15">
        <v>0</v>
      </c>
    </row>
    <row r="112" spans="1:4" ht="12" customHeight="1">
      <c r="A112" s="4" t="s">
        <v>129</v>
      </c>
      <c r="B112" s="13" t="s">
        <v>95</v>
      </c>
      <c r="C112" s="14" t="s">
        <v>96</v>
      </c>
      <c r="D112" s="15">
        <v>17220.830000000002</v>
      </c>
    </row>
    <row r="113" spans="1:4" ht="12" customHeight="1">
      <c r="A113" s="4" t="s">
        <v>129</v>
      </c>
      <c r="B113" s="13" t="s">
        <v>99</v>
      </c>
      <c r="C113" s="14" t="s">
        <v>100</v>
      </c>
      <c r="D113" s="15">
        <v>3702.43</v>
      </c>
    </row>
    <row r="114" spans="1:4" ht="12" customHeight="1">
      <c r="A114" s="4" t="s">
        <v>129</v>
      </c>
      <c r="B114" s="13" t="s">
        <v>103</v>
      </c>
      <c r="C114" s="14" t="s">
        <v>104</v>
      </c>
      <c r="D114" s="15">
        <v>6254.75</v>
      </c>
    </row>
    <row r="115" spans="1:4" ht="12" customHeight="1">
      <c r="A115" s="4" t="s">
        <v>129</v>
      </c>
      <c r="B115" s="13" t="s">
        <v>107</v>
      </c>
      <c r="C115" s="14" t="s">
        <v>108</v>
      </c>
      <c r="D115" s="15">
        <v>545.29999999999995</v>
      </c>
    </row>
    <row r="116" spans="1:4" ht="12" customHeight="1">
      <c r="A116" s="4" t="s">
        <v>129</v>
      </c>
      <c r="B116" s="13" t="s">
        <v>109</v>
      </c>
      <c r="C116" s="14" t="s">
        <v>110</v>
      </c>
      <c r="D116" s="15">
        <v>2960.47</v>
      </c>
    </row>
    <row r="117" spans="1:4" ht="12" customHeight="1">
      <c r="A117" s="4" t="s">
        <v>207</v>
      </c>
      <c r="B117" s="10" t="s">
        <v>130</v>
      </c>
      <c r="C117" s="11" t="s">
        <v>131</v>
      </c>
      <c r="D117" s="12">
        <f>SUM(D118:D126)</f>
        <v>375418.92999999993</v>
      </c>
    </row>
    <row r="118" spans="1:4" ht="12" customHeight="1">
      <c r="A118" s="4" t="s">
        <v>207</v>
      </c>
      <c r="B118" s="13" t="s">
        <v>114</v>
      </c>
      <c r="C118" s="14" t="s">
        <v>115</v>
      </c>
      <c r="D118" s="15">
        <v>42857</v>
      </c>
    </row>
    <row r="119" spans="1:4" ht="12" customHeight="1">
      <c r="A119" s="4" t="s">
        <v>207</v>
      </c>
      <c r="B119" s="13" t="s">
        <v>79</v>
      </c>
      <c r="C119" s="14" t="s">
        <v>80</v>
      </c>
      <c r="D119" s="15">
        <v>239332.54</v>
      </c>
    </row>
    <row r="120" spans="1:4" ht="12" customHeight="1">
      <c r="A120" s="4" t="s">
        <v>207</v>
      </c>
      <c r="B120" s="13" t="s">
        <v>83</v>
      </c>
      <c r="C120" s="14" t="s">
        <v>84</v>
      </c>
      <c r="D120" s="15">
        <v>4480.2299999999996</v>
      </c>
    </row>
    <row r="121" spans="1:4" ht="12" customHeight="1">
      <c r="A121" s="4" t="s">
        <v>207</v>
      </c>
      <c r="B121" s="13" t="s">
        <v>91</v>
      </c>
      <c r="C121" s="14" t="s">
        <v>92</v>
      </c>
      <c r="D121" s="15">
        <v>16230.49</v>
      </c>
    </row>
    <row r="122" spans="1:4" ht="12" customHeight="1">
      <c r="A122" s="4" t="s">
        <v>207</v>
      </c>
      <c r="B122" s="13" t="s">
        <v>93</v>
      </c>
      <c r="C122" s="14" t="s">
        <v>94</v>
      </c>
      <c r="D122" s="15">
        <v>0</v>
      </c>
    </row>
    <row r="123" spans="1:4" ht="12" customHeight="1">
      <c r="A123" s="4" t="s">
        <v>207</v>
      </c>
      <c r="B123" s="13" t="s">
        <v>95</v>
      </c>
      <c r="C123" s="14" t="s">
        <v>96</v>
      </c>
      <c r="D123" s="15">
        <v>37319.599999999999</v>
      </c>
    </row>
    <row r="124" spans="1:4" ht="12" customHeight="1">
      <c r="A124" s="4" t="s">
        <v>207</v>
      </c>
      <c r="B124" s="13" t="s">
        <v>99</v>
      </c>
      <c r="C124" s="14" t="s">
        <v>100</v>
      </c>
      <c r="D124" s="15">
        <v>22556.1</v>
      </c>
    </row>
    <row r="125" spans="1:4" ht="12" customHeight="1">
      <c r="A125" s="4" t="s">
        <v>207</v>
      </c>
      <c r="B125" s="13" t="s">
        <v>103</v>
      </c>
      <c r="C125" s="14" t="s">
        <v>104</v>
      </c>
      <c r="D125" s="15">
        <v>10438.1</v>
      </c>
    </row>
    <row r="126" spans="1:4" ht="12" customHeight="1">
      <c r="A126" s="4" t="s">
        <v>207</v>
      </c>
      <c r="B126" s="13" t="s">
        <v>109</v>
      </c>
      <c r="C126" s="14" t="s">
        <v>110</v>
      </c>
      <c r="D126" s="15">
        <v>2204.87</v>
      </c>
    </row>
    <row r="127" spans="1:4" ht="12" customHeight="1">
      <c r="A127" s="4" t="s">
        <v>133</v>
      </c>
      <c r="B127" s="10" t="s">
        <v>132</v>
      </c>
      <c r="C127" s="11" t="s">
        <v>133</v>
      </c>
      <c r="D127" s="12">
        <f>SUM(D128:D138)</f>
        <v>478902.24000000011</v>
      </c>
    </row>
    <row r="128" spans="1:4" ht="12" customHeight="1">
      <c r="A128" s="4" t="s">
        <v>133</v>
      </c>
      <c r="B128" s="13" t="s">
        <v>114</v>
      </c>
      <c r="C128" s="14" t="s">
        <v>115</v>
      </c>
      <c r="D128" s="15">
        <v>137700</v>
      </c>
    </row>
    <row r="129" spans="1:4" ht="12" customHeight="1">
      <c r="A129" s="4" t="s">
        <v>133</v>
      </c>
      <c r="B129" s="13" t="s">
        <v>79</v>
      </c>
      <c r="C129" s="14" t="s">
        <v>80</v>
      </c>
      <c r="D129" s="15">
        <v>279560.77</v>
      </c>
    </row>
    <row r="130" spans="1:4" ht="12" customHeight="1">
      <c r="A130" s="4" t="s">
        <v>133</v>
      </c>
      <c r="B130" s="13" t="s">
        <v>83</v>
      </c>
      <c r="C130" s="14" t="s">
        <v>84</v>
      </c>
      <c r="D130" s="15">
        <v>14953.02</v>
      </c>
    </row>
    <row r="131" spans="1:4" ht="12" customHeight="1">
      <c r="A131" s="4" t="s">
        <v>133</v>
      </c>
      <c r="B131" s="13" t="s">
        <v>87</v>
      </c>
      <c r="C131" s="14" t="s">
        <v>88</v>
      </c>
      <c r="D131" s="15">
        <v>170.75</v>
      </c>
    </row>
    <row r="132" spans="1:4" ht="12" customHeight="1">
      <c r="A132" s="4" t="s">
        <v>133</v>
      </c>
      <c r="B132" s="13" t="s">
        <v>91</v>
      </c>
      <c r="C132" s="14" t="s">
        <v>92</v>
      </c>
      <c r="D132" s="15">
        <v>9983.59</v>
      </c>
    </row>
    <row r="133" spans="1:4" ht="12" customHeight="1">
      <c r="A133" s="4" t="s">
        <v>133</v>
      </c>
      <c r="B133" s="13" t="s">
        <v>93</v>
      </c>
      <c r="C133" s="14" t="s">
        <v>94</v>
      </c>
      <c r="D133" s="15">
        <v>0</v>
      </c>
    </row>
    <row r="134" spans="1:4" ht="12" customHeight="1">
      <c r="A134" s="4" t="s">
        <v>133</v>
      </c>
      <c r="B134" s="13" t="s">
        <v>95</v>
      </c>
      <c r="C134" s="14" t="s">
        <v>96</v>
      </c>
      <c r="D134" s="15">
        <v>26932.39</v>
      </c>
    </row>
    <row r="135" spans="1:4" ht="12" customHeight="1">
      <c r="A135" s="4" t="s">
        <v>133</v>
      </c>
      <c r="B135" s="13" t="s">
        <v>99</v>
      </c>
      <c r="C135" s="14" t="s">
        <v>100</v>
      </c>
      <c r="D135" s="15">
        <v>7611.34</v>
      </c>
    </row>
    <row r="136" spans="1:4" ht="12" customHeight="1">
      <c r="A136" s="4" t="s">
        <v>133</v>
      </c>
      <c r="B136" s="13" t="s">
        <v>103</v>
      </c>
      <c r="C136" s="14" t="s">
        <v>104</v>
      </c>
      <c r="D136" s="15">
        <v>1445.08</v>
      </c>
    </row>
    <row r="137" spans="1:4" ht="12" customHeight="1">
      <c r="A137" s="4" t="s">
        <v>133</v>
      </c>
      <c r="B137" s="13" t="s">
        <v>107</v>
      </c>
      <c r="C137" s="14" t="s">
        <v>108</v>
      </c>
      <c r="D137" s="15">
        <v>545.29999999999995</v>
      </c>
    </row>
    <row r="138" spans="1:4" ht="12" customHeight="1">
      <c r="A138" s="4" t="s">
        <v>133</v>
      </c>
      <c r="B138" s="13" t="s">
        <v>109</v>
      </c>
      <c r="C138" s="14" t="s">
        <v>110</v>
      </c>
      <c r="D138" s="15">
        <v>0</v>
      </c>
    </row>
    <row r="139" spans="1:4" ht="12" customHeight="1">
      <c r="A139" s="4" t="s">
        <v>135</v>
      </c>
      <c r="B139" s="10" t="s">
        <v>134</v>
      </c>
      <c r="C139" s="11" t="s">
        <v>135</v>
      </c>
      <c r="D139" s="12">
        <f>SUM(D140:D149)</f>
        <v>400241.44</v>
      </c>
    </row>
    <row r="140" spans="1:4" ht="12" customHeight="1">
      <c r="A140" s="4" t="s">
        <v>135</v>
      </c>
      <c r="B140" s="13" t="s">
        <v>114</v>
      </c>
      <c r="C140" s="14" t="s">
        <v>115</v>
      </c>
      <c r="D140" s="15">
        <v>80858.149999999994</v>
      </c>
    </row>
    <row r="141" spans="1:4" ht="12" customHeight="1">
      <c r="A141" s="4" t="s">
        <v>135</v>
      </c>
      <c r="B141" s="13" t="s">
        <v>79</v>
      </c>
      <c r="C141" s="14" t="s">
        <v>80</v>
      </c>
      <c r="D141" s="15">
        <v>257811.38</v>
      </c>
    </row>
    <row r="142" spans="1:4" ht="12" customHeight="1">
      <c r="A142" s="4" t="s">
        <v>135</v>
      </c>
      <c r="B142" s="13" t="s">
        <v>83</v>
      </c>
      <c r="C142" s="14" t="s">
        <v>84</v>
      </c>
      <c r="D142" s="15">
        <v>5480.23</v>
      </c>
    </row>
    <row r="143" spans="1:4" ht="12" customHeight="1">
      <c r="A143" s="4" t="s">
        <v>135</v>
      </c>
      <c r="B143" s="13" t="s">
        <v>87</v>
      </c>
      <c r="C143" s="14" t="s">
        <v>88</v>
      </c>
      <c r="D143" s="15">
        <v>328.33</v>
      </c>
    </row>
    <row r="144" spans="1:4" ht="12" customHeight="1">
      <c r="A144" s="4" t="s">
        <v>135</v>
      </c>
      <c r="B144" s="13" t="s">
        <v>91</v>
      </c>
      <c r="C144" s="14" t="s">
        <v>92</v>
      </c>
      <c r="D144" s="15">
        <v>7573.25</v>
      </c>
    </row>
    <row r="145" spans="1:4" ht="12" customHeight="1">
      <c r="A145" s="4" t="s">
        <v>135</v>
      </c>
      <c r="B145" s="13" t="s">
        <v>93</v>
      </c>
      <c r="C145" s="14" t="s">
        <v>94</v>
      </c>
      <c r="D145" s="15">
        <v>0</v>
      </c>
    </row>
    <row r="146" spans="1:4" ht="12" customHeight="1">
      <c r="A146" s="4" t="s">
        <v>135</v>
      </c>
      <c r="B146" s="13" t="s">
        <v>95</v>
      </c>
      <c r="C146" s="14" t="s">
        <v>96</v>
      </c>
      <c r="D146" s="15">
        <v>40197.54</v>
      </c>
    </row>
    <row r="147" spans="1:4" ht="12" customHeight="1">
      <c r="A147" s="4" t="s">
        <v>135</v>
      </c>
      <c r="B147" s="13" t="s">
        <v>99</v>
      </c>
      <c r="C147" s="14" t="s">
        <v>100</v>
      </c>
      <c r="D147" s="15">
        <v>7552.24</v>
      </c>
    </row>
    <row r="148" spans="1:4" ht="12" customHeight="1">
      <c r="A148" s="4" t="s">
        <v>135</v>
      </c>
      <c r="B148" s="13" t="s">
        <v>107</v>
      </c>
      <c r="C148" s="14" t="s">
        <v>108</v>
      </c>
      <c r="D148" s="15">
        <v>0</v>
      </c>
    </row>
    <row r="149" spans="1:4" ht="12" customHeight="1">
      <c r="A149" s="4" t="s">
        <v>135</v>
      </c>
      <c r="B149" s="13" t="s">
        <v>109</v>
      </c>
      <c r="C149" s="14" t="s">
        <v>110</v>
      </c>
      <c r="D149" s="15">
        <v>440.32</v>
      </c>
    </row>
    <row r="150" spans="1:4" ht="12" customHeight="1">
      <c r="A150" s="4" t="s">
        <v>137</v>
      </c>
      <c r="B150" s="10" t="s">
        <v>136</v>
      </c>
      <c r="C150" s="11" t="s">
        <v>137</v>
      </c>
      <c r="D150" s="12">
        <f>SUM(D151:D160)</f>
        <v>310146.45</v>
      </c>
    </row>
    <row r="151" spans="1:4" ht="12" customHeight="1">
      <c r="A151" s="4" t="s">
        <v>137</v>
      </c>
      <c r="B151" s="13" t="s">
        <v>114</v>
      </c>
      <c r="C151" s="14" t="s">
        <v>115</v>
      </c>
      <c r="D151" s="15">
        <v>30575.48</v>
      </c>
    </row>
    <row r="152" spans="1:4" ht="12" customHeight="1">
      <c r="A152" s="4" t="s">
        <v>137</v>
      </c>
      <c r="B152" s="13" t="s">
        <v>79</v>
      </c>
      <c r="C152" s="14" t="s">
        <v>80</v>
      </c>
      <c r="D152" s="15">
        <v>185036.35</v>
      </c>
    </row>
    <row r="153" spans="1:4" ht="12" customHeight="1">
      <c r="A153" s="4" t="s">
        <v>137</v>
      </c>
      <c r="B153" s="13" t="s">
        <v>83</v>
      </c>
      <c r="C153" s="14" t="s">
        <v>84</v>
      </c>
      <c r="D153" s="15">
        <v>30614.99</v>
      </c>
    </row>
    <row r="154" spans="1:4" ht="12" customHeight="1">
      <c r="A154" s="4" t="s">
        <v>137</v>
      </c>
      <c r="B154" s="13" t="s">
        <v>87</v>
      </c>
      <c r="C154" s="14" t="s">
        <v>88</v>
      </c>
      <c r="D154" s="15">
        <v>11322.42</v>
      </c>
    </row>
    <row r="155" spans="1:4" ht="12" customHeight="1">
      <c r="A155" s="4" t="s">
        <v>137</v>
      </c>
      <c r="B155" s="13" t="s">
        <v>91</v>
      </c>
      <c r="C155" s="14" t="s">
        <v>92</v>
      </c>
      <c r="D155" s="15">
        <v>8276.52</v>
      </c>
    </row>
    <row r="156" spans="1:4" ht="12" customHeight="1">
      <c r="A156" s="4" t="s">
        <v>137</v>
      </c>
      <c r="B156" s="13" t="s">
        <v>95</v>
      </c>
      <c r="C156" s="14" t="s">
        <v>96</v>
      </c>
      <c r="D156" s="15">
        <v>39018.39</v>
      </c>
    </row>
    <row r="157" spans="1:4" ht="12" customHeight="1">
      <c r="A157" s="4" t="s">
        <v>137</v>
      </c>
      <c r="B157" s="13" t="s">
        <v>99</v>
      </c>
      <c r="C157" s="14" t="s">
        <v>100</v>
      </c>
      <c r="D157" s="15">
        <v>2043.06</v>
      </c>
    </row>
    <row r="158" spans="1:4" ht="12" customHeight="1">
      <c r="A158" s="4" t="s">
        <v>137</v>
      </c>
      <c r="B158" s="13" t="s">
        <v>103</v>
      </c>
      <c r="C158" s="14" t="s">
        <v>104</v>
      </c>
      <c r="D158" s="15">
        <v>1920.96</v>
      </c>
    </row>
    <row r="159" spans="1:4" ht="12" customHeight="1">
      <c r="A159" s="4" t="s">
        <v>137</v>
      </c>
      <c r="B159" s="13" t="s">
        <v>107</v>
      </c>
      <c r="C159" s="14" t="s">
        <v>108</v>
      </c>
      <c r="D159" s="15">
        <v>545.29999999999995</v>
      </c>
    </row>
    <row r="160" spans="1:4" ht="12" customHeight="1">
      <c r="A160" s="4" t="s">
        <v>137</v>
      </c>
      <c r="B160" s="13" t="s">
        <v>109</v>
      </c>
      <c r="C160" s="14" t="s">
        <v>110</v>
      </c>
      <c r="D160" s="15">
        <v>792.98</v>
      </c>
    </row>
    <row r="161" spans="1:4" ht="12" customHeight="1">
      <c r="A161" s="4" t="s">
        <v>139</v>
      </c>
      <c r="B161" s="10" t="s">
        <v>138</v>
      </c>
      <c r="C161" s="11" t="s">
        <v>139</v>
      </c>
      <c r="D161" s="12">
        <f>SUM(D162:D170)</f>
        <v>673786.04999999993</v>
      </c>
    </row>
    <row r="162" spans="1:4" ht="12" customHeight="1">
      <c r="A162" s="4" t="s">
        <v>139</v>
      </c>
      <c r="B162" s="13" t="s">
        <v>114</v>
      </c>
      <c r="C162" s="14" t="s">
        <v>115</v>
      </c>
      <c r="D162" s="15">
        <v>21470</v>
      </c>
    </row>
    <row r="163" spans="1:4" ht="12" customHeight="1">
      <c r="A163" s="4" t="s">
        <v>139</v>
      </c>
      <c r="B163" s="13" t="s">
        <v>79</v>
      </c>
      <c r="C163" s="14" t="s">
        <v>80</v>
      </c>
      <c r="D163" s="15">
        <v>562477.89</v>
      </c>
    </row>
    <row r="164" spans="1:4" ht="12" customHeight="1">
      <c r="A164" s="4" t="s">
        <v>139</v>
      </c>
      <c r="B164" s="13" t="s">
        <v>83</v>
      </c>
      <c r="C164" s="14" t="s">
        <v>84</v>
      </c>
      <c r="D164" s="15">
        <v>9751.4599999999991</v>
      </c>
    </row>
    <row r="165" spans="1:4" ht="12" customHeight="1">
      <c r="A165" s="4" t="s">
        <v>139</v>
      </c>
      <c r="B165" s="13" t="s">
        <v>117</v>
      </c>
      <c r="C165" s="14" t="s">
        <v>118</v>
      </c>
      <c r="D165" s="15">
        <v>742.76</v>
      </c>
    </row>
    <row r="166" spans="1:4" ht="12" customHeight="1">
      <c r="A166" s="4" t="s">
        <v>139</v>
      </c>
      <c r="B166" s="13" t="s">
        <v>91</v>
      </c>
      <c r="C166" s="14" t="s">
        <v>92</v>
      </c>
      <c r="D166" s="15">
        <v>31897.54</v>
      </c>
    </row>
    <row r="167" spans="1:4" ht="12" customHeight="1">
      <c r="A167" s="4" t="s">
        <v>139</v>
      </c>
      <c r="B167" s="13" t="s">
        <v>95</v>
      </c>
      <c r="C167" s="14" t="s">
        <v>96</v>
      </c>
      <c r="D167" s="15">
        <v>17220.830000000002</v>
      </c>
    </row>
    <row r="168" spans="1:4" ht="12" customHeight="1">
      <c r="A168" s="4" t="s">
        <v>139</v>
      </c>
      <c r="B168" s="13" t="s">
        <v>99</v>
      </c>
      <c r="C168" s="14" t="s">
        <v>100</v>
      </c>
      <c r="D168" s="15">
        <v>20890.919999999998</v>
      </c>
    </row>
    <row r="169" spans="1:4" ht="12" customHeight="1">
      <c r="A169" s="4" t="s">
        <v>139</v>
      </c>
      <c r="B169" s="13" t="s">
        <v>103</v>
      </c>
      <c r="C169" s="14" t="s">
        <v>104</v>
      </c>
      <c r="D169" s="15">
        <v>6005.58</v>
      </c>
    </row>
    <row r="170" spans="1:4" ht="12" customHeight="1">
      <c r="A170" s="4" t="s">
        <v>139</v>
      </c>
      <c r="B170" s="13" t="s">
        <v>109</v>
      </c>
      <c r="C170" s="14" t="s">
        <v>110</v>
      </c>
      <c r="D170" s="15">
        <v>3329.07</v>
      </c>
    </row>
    <row r="171" spans="1:4" ht="12" customHeight="1">
      <c r="A171" s="4" t="s">
        <v>141</v>
      </c>
      <c r="B171" s="10" t="s">
        <v>140</v>
      </c>
      <c r="C171" s="11" t="s">
        <v>141</v>
      </c>
      <c r="D171" s="12">
        <f>SUM(D172:D183)</f>
        <v>378045.27999999997</v>
      </c>
    </row>
    <row r="172" spans="1:4" ht="12" customHeight="1">
      <c r="A172" s="4" t="s">
        <v>141</v>
      </c>
      <c r="B172" s="13" t="s">
        <v>114</v>
      </c>
      <c r="C172" s="14" t="s">
        <v>115</v>
      </c>
      <c r="D172" s="15">
        <v>121500</v>
      </c>
    </row>
    <row r="173" spans="1:4" ht="12" customHeight="1">
      <c r="A173" s="4" t="s">
        <v>141</v>
      </c>
      <c r="B173" s="13" t="s">
        <v>79</v>
      </c>
      <c r="C173" s="14" t="s">
        <v>80</v>
      </c>
      <c r="D173" s="15">
        <v>226281.59</v>
      </c>
    </row>
    <row r="174" spans="1:4" ht="12" customHeight="1">
      <c r="A174" s="4" t="s">
        <v>141</v>
      </c>
      <c r="B174" s="13" t="s">
        <v>83</v>
      </c>
      <c r="C174" s="14" t="s">
        <v>84</v>
      </c>
      <c r="D174" s="15">
        <v>5131.0600000000004</v>
      </c>
    </row>
    <row r="175" spans="1:4" ht="12" customHeight="1">
      <c r="A175" s="4" t="s">
        <v>141</v>
      </c>
      <c r="B175" s="13" t="s">
        <v>85</v>
      </c>
      <c r="C175" s="14" t="s">
        <v>86</v>
      </c>
      <c r="D175" s="15"/>
    </row>
    <row r="176" spans="1:4" ht="12" customHeight="1">
      <c r="A176" s="4" t="s">
        <v>141</v>
      </c>
      <c r="B176" s="13" t="s">
        <v>87</v>
      </c>
      <c r="C176" s="14" t="s">
        <v>88</v>
      </c>
      <c r="D176" s="15">
        <v>365.83</v>
      </c>
    </row>
    <row r="177" spans="1:4" ht="12" customHeight="1">
      <c r="A177" s="4" t="s">
        <v>141</v>
      </c>
      <c r="B177" s="13" t="s">
        <v>91</v>
      </c>
      <c r="C177" s="14" t="s">
        <v>92</v>
      </c>
      <c r="D177" s="15">
        <v>2635.44</v>
      </c>
    </row>
    <row r="178" spans="1:4" ht="12" customHeight="1">
      <c r="A178" s="4" t="s">
        <v>141</v>
      </c>
      <c r="B178" s="13" t="s">
        <v>93</v>
      </c>
      <c r="C178" s="14" t="s">
        <v>94</v>
      </c>
      <c r="D178" s="15">
        <v>0</v>
      </c>
    </row>
    <row r="179" spans="1:4" ht="12" customHeight="1">
      <c r="A179" s="4" t="s">
        <v>141</v>
      </c>
      <c r="B179" s="13" t="s">
        <v>95</v>
      </c>
      <c r="C179" s="14" t="s">
        <v>96</v>
      </c>
      <c r="D179" s="15">
        <v>17794.240000000002</v>
      </c>
    </row>
    <row r="180" spans="1:4" ht="12" customHeight="1">
      <c r="A180" s="4" t="s">
        <v>141</v>
      </c>
      <c r="B180" s="13" t="s">
        <v>99</v>
      </c>
      <c r="C180" s="14" t="s">
        <v>100</v>
      </c>
      <c r="D180" s="15">
        <v>526.54999999999995</v>
      </c>
    </row>
    <row r="181" spans="1:4" ht="12" customHeight="1">
      <c r="A181" s="4" t="s">
        <v>141</v>
      </c>
      <c r="B181" s="13" t="s">
        <v>103</v>
      </c>
      <c r="C181" s="14" t="s">
        <v>104</v>
      </c>
      <c r="D181" s="15">
        <v>0</v>
      </c>
    </row>
    <row r="182" spans="1:4" ht="12" customHeight="1">
      <c r="A182" s="4" t="s">
        <v>141</v>
      </c>
      <c r="B182" s="13" t="s">
        <v>107</v>
      </c>
      <c r="C182" s="14" t="s">
        <v>108</v>
      </c>
      <c r="D182" s="15">
        <v>545.29999999999995</v>
      </c>
    </row>
    <row r="183" spans="1:4" ht="12" customHeight="1">
      <c r="A183" s="4" t="s">
        <v>141</v>
      </c>
      <c r="B183" s="13" t="s">
        <v>109</v>
      </c>
      <c r="C183" s="14" t="s">
        <v>110</v>
      </c>
      <c r="D183" s="15">
        <v>3265.27</v>
      </c>
    </row>
    <row r="184" spans="1:4" ht="12" customHeight="1">
      <c r="A184" s="4" t="s">
        <v>143</v>
      </c>
      <c r="B184" s="10" t="s">
        <v>142</v>
      </c>
      <c r="C184" s="11" t="s">
        <v>143</v>
      </c>
      <c r="D184" s="12">
        <f>SUM(D185:D199)</f>
        <v>1321038.17</v>
      </c>
    </row>
    <row r="185" spans="1:4" ht="12" customHeight="1">
      <c r="A185" s="4" t="s">
        <v>143</v>
      </c>
      <c r="B185" s="13" t="s">
        <v>114</v>
      </c>
      <c r="C185" s="14" t="s">
        <v>115</v>
      </c>
      <c r="D185" s="15">
        <v>213378.75</v>
      </c>
    </row>
    <row r="186" spans="1:4" ht="12" customHeight="1">
      <c r="A186" s="4" t="s">
        <v>143</v>
      </c>
      <c r="B186" s="13" t="s">
        <v>79</v>
      </c>
      <c r="C186" s="14" t="s">
        <v>80</v>
      </c>
      <c r="D186" s="15">
        <v>533463.68999999994</v>
      </c>
    </row>
    <row r="187" spans="1:4" ht="12" customHeight="1">
      <c r="A187" s="4" t="s">
        <v>143</v>
      </c>
      <c r="B187" s="13" t="s">
        <v>81</v>
      </c>
      <c r="C187" s="14" t="s">
        <v>82</v>
      </c>
      <c r="D187" s="15">
        <v>29586.67</v>
      </c>
    </row>
    <row r="188" spans="1:4" ht="12" customHeight="1">
      <c r="A188" s="4" t="s">
        <v>143</v>
      </c>
      <c r="B188" s="13" t="s">
        <v>83</v>
      </c>
      <c r="C188" s="14" t="s">
        <v>84</v>
      </c>
      <c r="D188" s="15">
        <v>5968.46</v>
      </c>
    </row>
    <row r="189" spans="1:4" ht="12" customHeight="1">
      <c r="A189" s="4" t="s">
        <v>143</v>
      </c>
      <c r="B189" s="13" t="s">
        <v>85</v>
      </c>
      <c r="C189" s="14" t="s">
        <v>86</v>
      </c>
      <c r="D189" s="15">
        <v>205.54</v>
      </c>
    </row>
    <row r="190" spans="1:4" ht="12" customHeight="1">
      <c r="A190" s="4" t="s">
        <v>143</v>
      </c>
      <c r="B190" s="13" t="s">
        <v>87</v>
      </c>
      <c r="C190" s="14" t="s">
        <v>88</v>
      </c>
      <c r="D190" s="15">
        <v>61468.45</v>
      </c>
    </row>
    <row r="191" spans="1:4" ht="12" customHeight="1">
      <c r="A191" s="4" t="s">
        <v>143</v>
      </c>
      <c r="B191" s="13" t="s">
        <v>89</v>
      </c>
      <c r="C191" s="14" t="s">
        <v>90</v>
      </c>
      <c r="D191" s="15">
        <v>2797.04</v>
      </c>
    </row>
    <row r="192" spans="1:4" ht="12" customHeight="1">
      <c r="A192" s="4" t="s">
        <v>143</v>
      </c>
      <c r="B192" s="13" t="s">
        <v>91</v>
      </c>
      <c r="C192" s="14" t="s">
        <v>92</v>
      </c>
      <c r="D192" s="15">
        <v>232699.62</v>
      </c>
    </row>
    <row r="193" spans="1:4" ht="12" customHeight="1">
      <c r="A193" s="4" t="s">
        <v>143</v>
      </c>
      <c r="B193" s="13" t="s">
        <v>95</v>
      </c>
      <c r="C193" s="14" t="s">
        <v>96</v>
      </c>
      <c r="D193" s="15">
        <v>101659.14</v>
      </c>
    </row>
    <row r="194" spans="1:4" ht="12" customHeight="1">
      <c r="A194" s="4" t="s">
        <v>143</v>
      </c>
      <c r="B194" s="13" t="s">
        <v>99</v>
      </c>
      <c r="C194" s="14" t="s">
        <v>100</v>
      </c>
      <c r="D194" s="15">
        <v>33191.85</v>
      </c>
    </row>
    <row r="195" spans="1:4" ht="12" customHeight="1">
      <c r="A195" s="4" t="s">
        <v>143</v>
      </c>
      <c r="B195" s="13" t="s">
        <v>101</v>
      </c>
      <c r="C195" s="14" t="s">
        <v>102</v>
      </c>
      <c r="D195" s="15">
        <v>2697.71</v>
      </c>
    </row>
    <row r="196" spans="1:4" ht="12" customHeight="1">
      <c r="A196" s="4" t="s">
        <v>143</v>
      </c>
      <c r="B196" s="13" t="s">
        <v>103</v>
      </c>
      <c r="C196" s="14" t="s">
        <v>104</v>
      </c>
      <c r="D196" s="15">
        <v>56399.74</v>
      </c>
    </row>
    <row r="197" spans="1:4" ht="12" customHeight="1">
      <c r="A197" s="4" t="s">
        <v>143</v>
      </c>
      <c r="B197" s="13" t="s">
        <v>107</v>
      </c>
      <c r="C197" s="14" t="s">
        <v>108</v>
      </c>
      <c r="D197" s="15">
        <v>6472.98</v>
      </c>
    </row>
    <row r="198" spans="1:4" ht="12" customHeight="1">
      <c r="A198" s="4" t="s">
        <v>143</v>
      </c>
      <c r="B198" s="13" t="s">
        <v>109</v>
      </c>
      <c r="C198" s="14" t="s">
        <v>110</v>
      </c>
      <c r="D198" s="15">
        <v>40348.53</v>
      </c>
    </row>
    <row r="199" spans="1:4" ht="12" customHeight="1">
      <c r="A199" s="4" t="s">
        <v>143</v>
      </c>
      <c r="B199" s="13" t="s">
        <v>111</v>
      </c>
      <c r="C199" s="14" t="s">
        <v>112</v>
      </c>
      <c r="D199" s="15">
        <v>700</v>
      </c>
    </row>
    <row r="200" spans="1:4" ht="12" customHeight="1">
      <c r="A200" s="4" t="s">
        <v>145</v>
      </c>
      <c r="B200" s="10" t="s">
        <v>144</v>
      </c>
      <c r="C200" s="11" t="s">
        <v>145</v>
      </c>
      <c r="D200" s="12">
        <f>SUM(D201:D212)</f>
        <v>388739.43</v>
      </c>
    </row>
    <row r="201" spans="1:4" ht="12" customHeight="1">
      <c r="A201" s="4" t="s">
        <v>145</v>
      </c>
      <c r="B201" s="13" t="s">
        <v>114</v>
      </c>
      <c r="C201" s="14" t="s">
        <v>115</v>
      </c>
      <c r="D201" s="15">
        <v>19110</v>
      </c>
    </row>
    <row r="202" spans="1:4" ht="12" customHeight="1">
      <c r="A202" s="4" t="s">
        <v>145</v>
      </c>
      <c r="B202" s="13" t="s">
        <v>79</v>
      </c>
      <c r="C202" s="14" t="s">
        <v>80</v>
      </c>
      <c r="D202" s="15">
        <v>280206.49</v>
      </c>
    </row>
    <row r="203" spans="1:4" ht="12" customHeight="1">
      <c r="A203" s="4" t="s">
        <v>145</v>
      </c>
      <c r="B203" s="13" t="s">
        <v>83</v>
      </c>
      <c r="C203" s="14" t="s">
        <v>84</v>
      </c>
      <c r="D203" s="15">
        <v>28353.49</v>
      </c>
    </row>
    <row r="204" spans="1:4" ht="12" customHeight="1">
      <c r="A204" s="4" t="s">
        <v>145</v>
      </c>
      <c r="B204" s="13" t="s">
        <v>87</v>
      </c>
      <c r="C204" s="14" t="s">
        <v>88</v>
      </c>
      <c r="D204" s="15">
        <v>988</v>
      </c>
    </row>
    <row r="205" spans="1:4" ht="12" customHeight="1">
      <c r="A205" s="4" t="s">
        <v>145</v>
      </c>
      <c r="B205" s="13" t="s">
        <v>89</v>
      </c>
      <c r="C205" s="14" t="s">
        <v>90</v>
      </c>
      <c r="D205" s="15">
        <v>1906.67</v>
      </c>
    </row>
    <row r="206" spans="1:4" ht="12" customHeight="1">
      <c r="A206" s="4" t="s">
        <v>145</v>
      </c>
      <c r="B206" s="13" t="s">
        <v>91</v>
      </c>
      <c r="C206" s="14" t="s">
        <v>92</v>
      </c>
      <c r="D206" s="15">
        <v>20275.63</v>
      </c>
    </row>
    <row r="207" spans="1:4" ht="12" customHeight="1">
      <c r="A207" s="4" t="s">
        <v>145</v>
      </c>
      <c r="B207" s="13" t="s">
        <v>93</v>
      </c>
      <c r="C207" s="14" t="s">
        <v>94</v>
      </c>
      <c r="D207" s="15">
        <v>724.46</v>
      </c>
    </row>
    <row r="208" spans="1:4" ht="12" customHeight="1">
      <c r="A208" s="4" t="s">
        <v>145</v>
      </c>
      <c r="B208" s="13" t="s">
        <v>95</v>
      </c>
      <c r="C208" s="14" t="s">
        <v>96</v>
      </c>
      <c r="D208" s="15">
        <v>17514.830000000002</v>
      </c>
    </row>
    <row r="209" spans="1:4" ht="12" customHeight="1">
      <c r="A209" s="4" t="s">
        <v>145</v>
      </c>
      <c r="B209" s="13" t="s">
        <v>99</v>
      </c>
      <c r="C209" s="14" t="s">
        <v>100</v>
      </c>
      <c r="D209" s="15">
        <v>17239.64</v>
      </c>
    </row>
    <row r="210" spans="1:4" ht="12" customHeight="1">
      <c r="A210" s="4" t="s">
        <v>145</v>
      </c>
      <c r="B210" s="13" t="s">
        <v>101</v>
      </c>
      <c r="C210" s="14" t="s">
        <v>102</v>
      </c>
      <c r="D210" s="15">
        <v>833.25</v>
      </c>
    </row>
    <row r="211" spans="1:4" ht="12" customHeight="1">
      <c r="A211" s="4" t="s">
        <v>145</v>
      </c>
      <c r="B211" s="13" t="s">
        <v>103</v>
      </c>
      <c r="C211" s="14" t="s">
        <v>104</v>
      </c>
      <c r="D211" s="15">
        <v>1041.67</v>
      </c>
    </row>
    <row r="212" spans="1:4" ht="12" customHeight="1">
      <c r="A212" s="4" t="s">
        <v>145</v>
      </c>
      <c r="B212" s="13" t="s">
        <v>107</v>
      </c>
      <c r="C212" s="14" t="s">
        <v>108</v>
      </c>
      <c r="D212" s="15">
        <v>545.29999999999995</v>
      </c>
    </row>
    <row r="213" spans="1:4" ht="12" customHeight="1">
      <c r="A213" s="4" t="s">
        <v>147</v>
      </c>
      <c r="B213" s="10" t="s">
        <v>146</v>
      </c>
      <c r="C213" s="11" t="s">
        <v>147</v>
      </c>
      <c r="D213" s="12">
        <f>SUM(D214:D223)</f>
        <v>894322.70999999985</v>
      </c>
    </row>
    <row r="214" spans="1:4" ht="12" customHeight="1">
      <c r="A214" s="4" t="s">
        <v>147</v>
      </c>
      <c r="B214" s="13" t="s">
        <v>114</v>
      </c>
      <c r="C214" s="14" t="s">
        <v>115</v>
      </c>
      <c r="D214" s="15">
        <v>53131</v>
      </c>
    </row>
    <row r="215" spans="1:4" ht="12" customHeight="1">
      <c r="A215" s="4" t="s">
        <v>147</v>
      </c>
      <c r="B215" s="13" t="s">
        <v>79</v>
      </c>
      <c r="C215" s="14" t="s">
        <v>80</v>
      </c>
      <c r="D215" s="15">
        <v>754481.87</v>
      </c>
    </row>
    <row r="216" spans="1:4" ht="12" customHeight="1">
      <c r="A216" s="4" t="s">
        <v>147</v>
      </c>
      <c r="B216" s="13" t="s">
        <v>83</v>
      </c>
      <c r="C216" s="14" t="s">
        <v>84</v>
      </c>
      <c r="D216" s="15">
        <v>13832.83</v>
      </c>
    </row>
    <row r="217" spans="1:4" ht="12" customHeight="1">
      <c r="A217" s="4" t="s">
        <v>147</v>
      </c>
      <c r="B217" s="13" t="s">
        <v>85</v>
      </c>
      <c r="C217" s="14" t="s">
        <v>86</v>
      </c>
      <c r="D217" s="15">
        <v>16582</v>
      </c>
    </row>
    <row r="218" spans="1:4" ht="12" customHeight="1">
      <c r="A218" s="4" t="s">
        <v>147</v>
      </c>
      <c r="B218" s="13" t="s">
        <v>87</v>
      </c>
      <c r="C218" s="14" t="s">
        <v>88</v>
      </c>
      <c r="D218" s="15">
        <v>165.97</v>
      </c>
    </row>
    <row r="219" spans="1:4" ht="12" customHeight="1">
      <c r="A219" s="4" t="s">
        <v>147</v>
      </c>
      <c r="B219" s="13" t="s">
        <v>89</v>
      </c>
      <c r="C219" s="14" t="s">
        <v>90</v>
      </c>
      <c r="D219" s="15">
        <v>11639.36</v>
      </c>
    </row>
    <row r="220" spans="1:4" ht="12" customHeight="1">
      <c r="A220" s="4" t="s">
        <v>147</v>
      </c>
      <c r="B220" s="13" t="s">
        <v>91</v>
      </c>
      <c r="C220" s="14" t="s">
        <v>92</v>
      </c>
      <c r="D220" s="15">
        <v>26363.61</v>
      </c>
    </row>
    <row r="221" spans="1:4" ht="12" customHeight="1">
      <c r="A221" s="4" t="s">
        <v>147</v>
      </c>
      <c r="B221" s="13" t="s">
        <v>95</v>
      </c>
      <c r="C221" s="14" t="s">
        <v>96</v>
      </c>
      <c r="D221" s="15">
        <v>0</v>
      </c>
    </row>
    <row r="222" spans="1:4" ht="12" customHeight="1">
      <c r="A222" s="4" t="s">
        <v>147</v>
      </c>
      <c r="B222" s="13" t="s">
        <v>99</v>
      </c>
      <c r="C222" s="14" t="s">
        <v>100</v>
      </c>
      <c r="D222" s="15">
        <v>7104.86</v>
      </c>
    </row>
    <row r="223" spans="1:4" ht="12" customHeight="1">
      <c r="A223" s="4" t="s">
        <v>147</v>
      </c>
      <c r="B223" s="13" t="s">
        <v>109</v>
      </c>
      <c r="C223" s="14" t="s">
        <v>110</v>
      </c>
      <c r="D223" s="15">
        <v>11021.21</v>
      </c>
    </row>
    <row r="224" spans="1:4" ht="12" customHeight="1">
      <c r="A224" s="4" t="s">
        <v>149</v>
      </c>
      <c r="B224" s="10" t="s">
        <v>148</v>
      </c>
      <c r="C224" s="11" t="s">
        <v>149</v>
      </c>
      <c r="D224" s="12">
        <f>SUM(D225:D233)</f>
        <v>345222.42999999993</v>
      </c>
    </row>
    <row r="225" spans="1:4" ht="12" customHeight="1">
      <c r="A225" s="4" t="s">
        <v>149</v>
      </c>
      <c r="B225" s="13" t="s">
        <v>79</v>
      </c>
      <c r="C225" s="14" t="s">
        <v>80</v>
      </c>
      <c r="D225" s="15">
        <v>264377.13</v>
      </c>
    </row>
    <row r="226" spans="1:4" ht="12" customHeight="1">
      <c r="A226" s="4" t="s">
        <v>149</v>
      </c>
      <c r="B226" s="13" t="s">
        <v>83</v>
      </c>
      <c r="C226" s="14" t="s">
        <v>84</v>
      </c>
      <c r="D226" s="15">
        <v>6745.16</v>
      </c>
    </row>
    <row r="227" spans="1:4" ht="12" customHeight="1">
      <c r="A227" s="4" t="s">
        <v>149</v>
      </c>
      <c r="B227" s="13" t="s">
        <v>87</v>
      </c>
      <c r="C227" s="14" t="s">
        <v>88</v>
      </c>
      <c r="D227" s="15">
        <v>6902.92</v>
      </c>
    </row>
    <row r="228" spans="1:4" ht="12" customHeight="1">
      <c r="A228" s="4" t="s">
        <v>149</v>
      </c>
      <c r="B228" s="13" t="s">
        <v>91</v>
      </c>
      <c r="C228" s="14" t="s">
        <v>92</v>
      </c>
      <c r="D228" s="15">
        <v>13794.66</v>
      </c>
    </row>
    <row r="229" spans="1:4" ht="12" customHeight="1">
      <c r="A229" s="4" t="s">
        <v>149</v>
      </c>
      <c r="B229" s="13" t="s">
        <v>93</v>
      </c>
      <c r="C229" s="14" t="s">
        <v>94</v>
      </c>
      <c r="D229" s="15">
        <v>0</v>
      </c>
    </row>
    <row r="230" spans="1:4" ht="12" customHeight="1">
      <c r="A230" s="4" t="s">
        <v>149</v>
      </c>
      <c r="B230" s="13" t="s">
        <v>95</v>
      </c>
      <c r="C230" s="14" t="s">
        <v>96</v>
      </c>
      <c r="D230" s="15">
        <v>37720.36</v>
      </c>
    </row>
    <row r="231" spans="1:4" ht="12" customHeight="1">
      <c r="A231" s="4" t="s">
        <v>149</v>
      </c>
      <c r="B231" s="13" t="s">
        <v>99</v>
      </c>
      <c r="C231" s="14" t="s">
        <v>100</v>
      </c>
      <c r="D231" s="15">
        <v>8028.35</v>
      </c>
    </row>
    <row r="232" spans="1:4" ht="12" customHeight="1">
      <c r="A232" s="4" t="s">
        <v>149</v>
      </c>
      <c r="B232" s="13" t="s">
        <v>103</v>
      </c>
      <c r="C232" s="14" t="s">
        <v>104</v>
      </c>
      <c r="D232" s="15">
        <v>7213.53</v>
      </c>
    </row>
    <row r="233" spans="1:4" ht="12" customHeight="1">
      <c r="A233" s="4" t="s">
        <v>149</v>
      </c>
      <c r="B233" s="13" t="s">
        <v>109</v>
      </c>
      <c r="C233" s="14" t="s">
        <v>110</v>
      </c>
      <c r="D233" s="15">
        <v>440.32</v>
      </c>
    </row>
    <row r="234" spans="1:4" ht="12" customHeight="1">
      <c r="A234" s="4" t="s">
        <v>151</v>
      </c>
      <c r="B234" s="10" t="s">
        <v>150</v>
      </c>
      <c r="C234" s="11" t="s">
        <v>151</v>
      </c>
      <c r="D234" s="12">
        <f>SUM(D235:D247)</f>
        <v>708350.49000000011</v>
      </c>
    </row>
    <row r="235" spans="1:4" ht="12" customHeight="1">
      <c r="A235" s="4" t="s">
        <v>151</v>
      </c>
      <c r="B235" s="13" t="s">
        <v>114</v>
      </c>
      <c r="C235" s="14" t="s">
        <v>115</v>
      </c>
      <c r="D235" s="15">
        <v>113400</v>
      </c>
    </row>
    <row r="236" spans="1:4" ht="12" customHeight="1">
      <c r="A236" s="4" t="s">
        <v>151</v>
      </c>
      <c r="B236" s="13" t="s">
        <v>79</v>
      </c>
      <c r="C236" s="14" t="s">
        <v>80</v>
      </c>
      <c r="D236" s="15">
        <v>460337.32</v>
      </c>
    </row>
    <row r="237" spans="1:4" ht="12" customHeight="1">
      <c r="A237" s="4" t="s">
        <v>151</v>
      </c>
      <c r="B237" s="13" t="s">
        <v>83</v>
      </c>
      <c r="C237" s="14" t="s">
        <v>84</v>
      </c>
      <c r="D237" s="15">
        <v>17873.64</v>
      </c>
    </row>
    <row r="238" spans="1:4" ht="12" customHeight="1">
      <c r="A238" s="4" t="s">
        <v>151</v>
      </c>
      <c r="B238" s="13" t="s">
        <v>117</v>
      </c>
      <c r="C238" s="14" t="s">
        <v>118</v>
      </c>
      <c r="D238" s="15">
        <v>17763.8</v>
      </c>
    </row>
    <row r="239" spans="1:4" ht="12" customHeight="1">
      <c r="A239" s="4" t="s">
        <v>151</v>
      </c>
      <c r="B239" s="13" t="s">
        <v>87</v>
      </c>
      <c r="C239" s="14" t="s">
        <v>88</v>
      </c>
      <c r="D239" s="15">
        <v>34567.83</v>
      </c>
    </row>
    <row r="240" spans="1:4" ht="12" customHeight="1">
      <c r="A240" s="4" t="s">
        <v>151</v>
      </c>
      <c r="B240" s="13" t="s">
        <v>89</v>
      </c>
      <c r="C240" s="14" t="s">
        <v>90</v>
      </c>
      <c r="D240" s="15">
        <v>6045.08</v>
      </c>
    </row>
    <row r="241" spans="1:4" ht="12" customHeight="1">
      <c r="A241" s="4" t="s">
        <v>151</v>
      </c>
      <c r="B241" s="13" t="s">
        <v>91</v>
      </c>
      <c r="C241" s="14" t="s">
        <v>92</v>
      </c>
      <c r="D241" s="15">
        <v>8228.1299999999992</v>
      </c>
    </row>
    <row r="242" spans="1:4" ht="12" customHeight="1">
      <c r="A242" s="4" t="s">
        <v>151</v>
      </c>
      <c r="B242" s="13" t="s">
        <v>95</v>
      </c>
      <c r="C242" s="14" t="s">
        <v>96</v>
      </c>
      <c r="D242" s="15">
        <v>26680.400000000001</v>
      </c>
    </row>
    <row r="243" spans="1:4" ht="12" customHeight="1">
      <c r="A243" s="4" t="s">
        <v>151</v>
      </c>
      <c r="B243" s="13" t="s">
        <v>99</v>
      </c>
      <c r="C243" s="14" t="s">
        <v>100</v>
      </c>
      <c r="D243" s="15">
        <v>7618.04</v>
      </c>
    </row>
    <row r="244" spans="1:4" ht="12" customHeight="1">
      <c r="A244" s="4" t="s">
        <v>151</v>
      </c>
      <c r="B244" s="13" t="s">
        <v>101</v>
      </c>
      <c r="C244" s="14" t="s">
        <v>102</v>
      </c>
      <c r="D244" s="15">
        <v>673.69</v>
      </c>
    </row>
    <row r="245" spans="1:4" ht="12" customHeight="1">
      <c r="A245" s="4" t="s">
        <v>151</v>
      </c>
      <c r="B245" s="13" t="s">
        <v>103</v>
      </c>
      <c r="C245" s="14" t="s">
        <v>104</v>
      </c>
      <c r="D245" s="15">
        <v>13344.51</v>
      </c>
    </row>
    <row r="246" spans="1:4" ht="12" customHeight="1">
      <c r="A246" s="4" t="s">
        <v>151</v>
      </c>
      <c r="B246" s="13" t="s">
        <v>109</v>
      </c>
      <c r="C246" s="14" t="s">
        <v>110</v>
      </c>
      <c r="D246" s="15">
        <v>0</v>
      </c>
    </row>
    <row r="247" spans="1:4" ht="12" customHeight="1">
      <c r="A247" s="4" t="s">
        <v>151</v>
      </c>
      <c r="B247" s="13" t="s">
        <v>152</v>
      </c>
      <c r="C247" s="14" t="s">
        <v>153</v>
      </c>
      <c r="D247" s="15">
        <v>1818.05</v>
      </c>
    </row>
    <row r="248" spans="1:4" ht="12" customHeight="1">
      <c r="A248" s="4" t="s">
        <v>155</v>
      </c>
      <c r="B248" s="10" t="s">
        <v>154</v>
      </c>
      <c r="C248" s="11" t="s">
        <v>155</v>
      </c>
      <c r="D248" s="12">
        <f>SUM(D249:D257)</f>
        <v>398418.68999999994</v>
      </c>
    </row>
    <row r="249" spans="1:4" ht="12" customHeight="1">
      <c r="A249" s="4" t="s">
        <v>155</v>
      </c>
      <c r="B249" s="13" t="s">
        <v>114</v>
      </c>
      <c r="C249" s="14" t="s">
        <v>115</v>
      </c>
      <c r="D249" s="15">
        <v>36816</v>
      </c>
    </row>
    <row r="250" spans="1:4" ht="12" customHeight="1">
      <c r="A250" s="4" t="s">
        <v>155</v>
      </c>
      <c r="B250" s="13" t="s">
        <v>79</v>
      </c>
      <c r="C250" s="14" t="s">
        <v>80</v>
      </c>
      <c r="D250" s="15">
        <v>315927.15999999997</v>
      </c>
    </row>
    <row r="251" spans="1:4" ht="12" customHeight="1">
      <c r="A251" s="4" t="s">
        <v>155</v>
      </c>
      <c r="B251" s="13" t="s">
        <v>83</v>
      </c>
      <c r="C251" s="14" t="s">
        <v>84</v>
      </c>
      <c r="D251" s="15">
        <v>4480.2299999999996</v>
      </c>
    </row>
    <row r="252" spans="1:4" ht="12" customHeight="1">
      <c r="A252" s="4" t="s">
        <v>155</v>
      </c>
      <c r="B252" s="13" t="s">
        <v>87</v>
      </c>
      <c r="C252" s="14" t="s">
        <v>88</v>
      </c>
      <c r="D252" s="15">
        <v>4031.03</v>
      </c>
    </row>
    <row r="253" spans="1:4" ht="12" customHeight="1">
      <c r="A253" s="4" t="s">
        <v>155</v>
      </c>
      <c r="B253" s="13" t="s">
        <v>91</v>
      </c>
      <c r="C253" s="14" t="s">
        <v>92</v>
      </c>
      <c r="D253" s="15">
        <v>18352.25</v>
      </c>
    </row>
    <row r="254" spans="1:4" ht="12" customHeight="1">
      <c r="A254" s="4" t="s">
        <v>155</v>
      </c>
      <c r="B254" s="13" t="s">
        <v>95</v>
      </c>
      <c r="C254" s="14" t="s">
        <v>96</v>
      </c>
      <c r="D254" s="15">
        <v>17220.830000000002</v>
      </c>
    </row>
    <row r="255" spans="1:4" ht="12" customHeight="1">
      <c r="A255" s="4" t="s">
        <v>155</v>
      </c>
      <c r="B255" s="13" t="s">
        <v>103</v>
      </c>
      <c r="C255" s="14" t="s">
        <v>104</v>
      </c>
      <c r="D255" s="15">
        <v>299.17</v>
      </c>
    </row>
    <row r="256" spans="1:4" ht="12" customHeight="1">
      <c r="A256" s="4" t="s">
        <v>155</v>
      </c>
      <c r="B256" s="13" t="s">
        <v>107</v>
      </c>
      <c r="C256" s="14" t="s">
        <v>108</v>
      </c>
      <c r="D256" s="15">
        <v>545.29999999999995</v>
      </c>
    </row>
    <row r="257" spans="1:4" ht="12" customHeight="1">
      <c r="A257" s="4" t="s">
        <v>155</v>
      </c>
      <c r="B257" s="13" t="s">
        <v>109</v>
      </c>
      <c r="C257" s="14" t="s">
        <v>110</v>
      </c>
      <c r="D257" s="15">
        <v>746.72</v>
      </c>
    </row>
    <row r="258" spans="1:4" ht="12" customHeight="1">
      <c r="A258" s="4" t="s">
        <v>208</v>
      </c>
      <c r="B258" s="10" t="s">
        <v>156</v>
      </c>
      <c r="C258" s="11" t="s">
        <v>157</v>
      </c>
      <c r="D258" s="12">
        <f>SUM(D259:D268)</f>
        <v>938921.43999999983</v>
      </c>
    </row>
    <row r="259" spans="1:4" ht="12" customHeight="1">
      <c r="A259" s="4" t="s">
        <v>208</v>
      </c>
      <c r="B259" s="13" t="s">
        <v>114</v>
      </c>
      <c r="C259" s="14" t="s">
        <v>115</v>
      </c>
      <c r="D259" s="15">
        <v>117266.4</v>
      </c>
    </row>
    <row r="260" spans="1:4" ht="12" customHeight="1">
      <c r="A260" s="4" t="s">
        <v>208</v>
      </c>
      <c r="B260" s="13" t="s">
        <v>79</v>
      </c>
      <c r="C260" s="14" t="s">
        <v>80</v>
      </c>
      <c r="D260" s="15">
        <v>624361.48</v>
      </c>
    </row>
    <row r="261" spans="1:4" ht="12" customHeight="1">
      <c r="A261" s="4" t="s">
        <v>208</v>
      </c>
      <c r="B261" s="13" t="s">
        <v>81</v>
      </c>
      <c r="C261" s="14" t="s">
        <v>82</v>
      </c>
      <c r="D261" s="15">
        <v>114694.57</v>
      </c>
    </row>
    <row r="262" spans="1:4" ht="12" customHeight="1">
      <c r="A262" s="4" t="s">
        <v>208</v>
      </c>
      <c r="B262" s="13" t="s">
        <v>83</v>
      </c>
      <c r="C262" s="14" t="s">
        <v>84</v>
      </c>
      <c r="D262" s="15">
        <v>5782.49</v>
      </c>
    </row>
    <row r="263" spans="1:4" ht="12" customHeight="1">
      <c r="A263" s="4" t="s">
        <v>208</v>
      </c>
      <c r="B263" s="13" t="s">
        <v>91</v>
      </c>
      <c r="C263" s="14" t="s">
        <v>92</v>
      </c>
      <c r="D263" s="15">
        <v>20596.22</v>
      </c>
    </row>
    <row r="264" spans="1:4" ht="12" customHeight="1">
      <c r="A264" s="4" t="s">
        <v>208</v>
      </c>
      <c r="B264" s="13" t="s">
        <v>95</v>
      </c>
      <c r="C264" s="14" t="s">
        <v>96</v>
      </c>
      <c r="D264" s="15">
        <v>17220.830000000002</v>
      </c>
    </row>
    <row r="265" spans="1:4" ht="12" customHeight="1">
      <c r="A265" s="4" t="s">
        <v>208</v>
      </c>
      <c r="B265" s="13" t="s">
        <v>99</v>
      </c>
      <c r="C265" s="14" t="s">
        <v>100</v>
      </c>
      <c r="D265" s="15">
        <v>28574.58</v>
      </c>
    </row>
    <row r="266" spans="1:4" ht="12" customHeight="1">
      <c r="A266" s="4" t="s">
        <v>208</v>
      </c>
      <c r="B266" s="13" t="s">
        <v>103</v>
      </c>
      <c r="C266" s="14" t="s">
        <v>104</v>
      </c>
      <c r="D266" s="15">
        <v>9329.4699999999993</v>
      </c>
    </row>
    <row r="267" spans="1:4" ht="12" customHeight="1">
      <c r="A267" s="4" t="s">
        <v>208</v>
      </c>
      <c r="B267" s="13" t="s">
        <v>107</v>
      </c>
      <c r="C267" s="14" t="s">
        <v>108</v>
      </c>
      <c r="D267" s="15">
        <v>545.29999999999995</v>
      </c>
    </row>
    <row r="268" spans="1:4" ht="12" customHeight="1">
      <c r="A268" s="4" t="s">
        <v>208</v>
      </c>
      <c r="B268" s="13" t="s">
        <v>109</v>
      </c>
      <c r="C268" s="14" t="s">
        <v>110</v>
      </c>
      <c r="D268" s="15">
        <v>550.1</v>
      </c>
    </row>
    <row r="269" spans="1:4" ht="12" customHeight="1">
      <c r="A269" s="4" t="s">
        <v>159</v>
      </c>
      <c r="B269" s="10" t="s">
        <v>158</v>
      </c>
      <c r="C269" s="11" t="s">
        <v>159</v>
      </c>
      <c r="D269" s="12">
        <f>SUM(D270:D278)</f>
        <v>263213.03000000003</v>
      </c>
    </row>
    <row r="270" spans="1:4" ht="12" customHeight="1">
      <c r="A270" s="4" t="s">
        <v>159</v>
      </c>
      <c r="B270" s="13" t="s">
        <v>114</v>
      </c>
      <c r="C270" s="14" t="s">
        <v>115</v>
      </c>
      <c r="D270" s="15">
        <v>15790</v>
      </c>
    </row>
    <row r="271" spans="1:4" ht="12" customHeight="1">
      <c r="A271" s="4" t="s">
        <v>159</v>
      </c>
      <c r="B271" s="13" t="s">
        <v>79</v>
      </c>
      <c r="C271" s="14" t="s">
        <v>80</v>
      </c>
      <c r="D271" s="15">
        <v>189677.83</v>
      </c>
    </row>
    <row r="272" spans="1:4" ht="12" customHeight="1">
      <c r="A272" s="4" t="s">
        <v>159</v>
      </c>
      <c r="B272" s="13" t="s">
        <v>83</v>
      </c>
      <c r="C272" s="14" t="s">
        <v>84</v>
      </c>
      <c r="D272" s="15">
        <v>4548.16</v>
      </c>
    </row>
    <row r="273" spans="1:4" ht="12" customHeight="1">
      <c r="A273" s="4" t="s">
        <v>159</v>
      </c>
      <c r="B273" s="13" t="s">
        <v>89</v>
      </c>
      <c r="C273" s="14" t="s">
        <v>90</v>
      </c>
      <c r="D273" s="15">
        <v>1007.51</v>
      </c>
    </row>
    <row r="274" spans="1:4" ht="12" customHeight="1">
      <c r="A274" s="4" t="s">
        <v>159</v>
      </c>
      <c r="B274" s="13" t="s">
        <v>91</v>
      </c>
      <c r="C274" s="14" t="s">
        <v>92</v>
      </c>
      <c r="D274" s="15">
        <v>6439.35</v>
      </c>
    </row>
    <row r="275" spans="1:4" ht="12" customHeight="1">
      <c r="A275" s="4" t="s">
        <v>159</v>
      </c>
      <c r="B275" s="13" t="s">
        <v>95</v>
      </c>
      <c r="C275" s="14" t="s">
        <v>96</v>
      </c>
      <c r="D275" s="15">
        <v>17220.830000000002</v>
      </c>
    </row>
    <row r="276" spans="1:4" ht="12" customHeight="1">
      <c r="A276" s="4" t="s">
        <v>159</v>
      </c>
      <c r="B276" s="13" t="s">
        <v>99</v>
      </c>
      <c r="C276" s="14" t="s">
        <v>100</v>
      </c>
      <c r="D276" s="15">
        <v>14337.21</v>
      </c>
    </row>
    <row r="277" spans="1:4" ht="12" customHeight="1">
      <c r="A277" s="4" t="s">
        <v>159</v>
      </c>
      <c r="B277" s="13" t="s">
        <v>107</v>
      </c>
      <c r="C277" s="14" t="s">
        <v>108</v>
      </c>
      <c r="D277" s="15">
        <v>13825.3</v>
      </c>
    </row>
    <row r="278" spans="1:4" ht="12" customHeight="1">
      <c r="A278" s="4" t="s">
        <v>159</v>
      </c>
      <c r="B278" s="13" t="s">
        <v>109</v>
      </c>
      <c r="C278" s="14" t="s">
        <v>110</v>
      </c>
      <c r="D278" s="15">
        <v>366.84</v>
      </c>
    </row>
    <row r="279" spans="1:4" ht="12" customHeight="1">
      <c r="A279" s="4" t="s">
        <v>161</v>
      </c>
      <c r="B279" s="10" t="s">
        <v>160</v>
      </c>
      <c r="C279" s="11" t="s">
        <v>161</v>
      </c>
      <c r="D279" s="12">
        <f>SUM(D280:D291)</f>
        <v>749405.2</v>
      </c>
    </row>
    <row r="280" spans="1:4" ht="12" customHeight="1">
      <c r="A280" s="4" t="s">
        <v>161</v>
      </c>
      <c r="B280" s="13" t="s">
        <v>114</v>
      </c>
      <c r="C280" s="14" t="s">
        <v>115</v>
      </c>
      <c r="D280" s="15">
        <v>68963.399999999994</v>
      </c>
    </row>
    <row r="281" spans="1:4" ht="12" customHeight="1">
      <c r="A281" s="4" t="s">
        <v>161</v>
      </c>
      <c r="B281" s="13" t="s">
        <v>79</v>
      </c>
      <c r="C281" s="14" t="s">
        <v>80</v>
      </c>
      <c r="D281" s="15">
        <v>574507.06999999995</v>
      </c>
    </row>
    <row r="282" spans="1:4" ht="12" customHeight="1">
      <c r="A282" s="4" t="s">
        <v>161</v>
      </c>
      <c r="B282" s="13" t="s">
        <v>81</v>
      </c>
      <c r="C282" s="14" t="s">
        <v>82</v>
      </c>
      <c r="D282" s="15">
        <v>21042.13</v>
      </c>
    </row>
    <row r="283" spans="1:4" ht="12" customHeight="1">
      <c r="A283" s="4" t="s">
        <v>161</v>
      </c>
      <c r="B283" s="13" t="s">
        <v>83</v>
      </c>
      <c r="C283" s="14" t="s">
        <v>84</v>
      </c>
      <c r="D283" s="15">
        <v>4652.95</v>
      </c>
    </row>
    <row r="284" spans="1:4" ht="12" customHeight="1">
      <c r="A284" s="4" t="s">
        <v>161</v>
      </c>
      <c r="B284" s="13" t="s">
        <v>87</v>
      </c>
      <c r="C284" s="14" t="s">
        <v>88</v>
      </c>
      <c r="D284" s="15">
        <v>420.48</v>
      </c>
    </row>
    <row r="285" spans="1:4" ht="12" customHeight="1">
      <c r="A285" s="4" t="s">
        <v>161</v>
      </c>
      <c r="B285" s="13" t="s">
        <v>91</v>
      </c>
      <c r="C285" s="14" t="s">
        <v>92</v>
      </c>
      <c r="D285" s="15">
        <v>26820.29</v>
      </c>
    </row>
    <row r="286" spans="1:4" ht="12" customHeight="1">
      <c r="A286" s="4" t="s">
        <v>161</v>
      </c>
      <c r="B286" s="13" t="s">
        <v>93</v>
      </c>
      <c r="C286" s="14" t="s">
        <v>94</v>
      </c>
      <c r="D286" s="15">
        <v>0</v>
      </c>
    </row>
    <row r="287" spans="1:4" ht="12" customHeight="1">
      <c r="A287" s="4" t="s">
        <v>161</v>
      </c>
      <c r="B287" s="13" t="s">
        <v>95</v>
      </c>
      <c r="C287" s="14" t="s">
        <v>96</v>
      </c>
      <c r="D287" s="15">
        <v>32220.83</v>
      </c>
    </row>
    <row r="288" spans="1:4" ht="12" customHeight="1">
      <c r="A288" s="4" t="s">
        <v>161</v>
      </c>
      <c r="B288" s="13" t="s">
        <v>99</v>
      </c>
      <c r="C288" s="14" t="s">
        <v>100</v>
      </c>
      <c r="D288" s="15">
        <v>17843.73</v>
      </c>
    </row>
    <row r="289" spans="1:4" ht="12" customHeight="1">
      <c r="A289" s="4" t="s">
        <v>161</v>
      </c>
      <c r="B289" s="13" t="s">
        <v>103</v>
      </c>
      <c r="C289" s="14" t="s">
        <v>104</v>
      </c>
      <c r="D289" s="15">
        <v>499.17</v>
      </c>
    </row>
    <row r="290" spans="1:4" ht="12" customHeight="1">
      <c r="A290" s="4" t="s">
        <v>161</v>
      </c>
      <c r="B290" s="13" t="s">
        <v>107</v>
      </c>
      <c r="C290" s="14" t="s">
        <v>108</v>
      </c>
      <c r="D290" s="15">
        <v>545.29999999999995</v>
      </c>
    </row>
    <row r="291" spans="1:4" ht="12" customHeight="1">
      <c r="A291" s="4" t="s">
        <v>161</v>
      </c>
      <c r="B291" s="13" t="s">
        <v>109</v>
      </c>
      <c r="C291" s="14" t="s">
        <v>110</v>
      </c>
      <c r="D291" s="15">
        <v>1889.85</v>
      </c>
    </row>
    <row r="292" spans="1:4" ht="12" customHeight="1">
      <c r="A292" s="4" t="s">
        <v>163</v>
      </c>
      <c r="B292" s="10" t="s">
        <v>162</v>
      </c>
      <c r="C292" s="11" t="s">
        <v>163</v>
      </c>
      <c r="D292" s="12">
        <f>SUM(D293:D303)</f>
        <v>469110.58999999997</v>
      </c>
    </row>
    <row r="293" spans="1:4" ht="12" customHeight="1">
      <c r="A293" s="4" t="s">
        <v>163</v>
      </c>
      <c r="B293" s="13" t="s">
        <v>114</v>
      </c>
      <c r="C293" s="14" t="s">
        <v>115</v>
      </c>
      <c r="D293" s="15">
        <v>46778</v>
      </c>
    </row>
    <row r="294" spans="1:4" ht="12" customHeight="1">
      <c r="A294" s="4" t="s">
        <v>163</v>
      </c>
      <c r="B294" s="13" t="s">
        <v>79</v>
      </c>
      <c r="C294" s="14" t="s">
        <v>80</v>
      </c>
      <c r="D294" s="15">
        <v>368207.85</v>
      </c>
    </row>
    <row r="295" spans="1:4" ht="12" customHeight="1">
      <c r="A295" s="4" t="s">
        <v>163</v>
      </c>
      <c r="B295" s="13" t="s">
        <v>83</v>
      </c>
      <c r="C295" s="14" t="s">
        <v>84</v>
      </c>
      <c r="D295" s="15">
        <v>4480.2299999999996</v>
      </c>
    </row>
    <row r="296" spans="1:4" ht="12" customHeight="1">
      <c r="A296" s="4" t="s">
        <v>163</v>
      </c>
      <c r="B296" s="13" t="s">
        <v>87</v>
      </c>
      <c r="C296" s="14" t="s">
        <v>88</v>
      </c>
      <c r="D296" s="15">
        <v>2986.95</v>
      </c>
    </row>
    <row r="297" spans="1:4" ht="12" customHeight="1">
      <c r="A297" s="4" t="s">
        <v>163</v>
      </c>
      <c r="B297" s="13" t="s">
        <v>91</v>
      </c>
      <c r="C297" s="14" t="s">
        <v>92</v>
      </c>
      <c r="D297" s="15">
        <v>21872.37</v>
      </c>
    </row>
    <row r="298" spans="1:4" ht="12" customHeight="1">
      <c r="A298" s="4" t="s">
        <v>163</v>
      </c>
      <c r="B298" s="13" t="s">
        <v>95</v>
      </c>
      <c r="C298" s="14" t="s">
        <v>96</v>
      </c>
      <c r="D298" s="15">
        <v>17220.830000000002</v>
      </c>
    </row>
    <row r="299" spans="1:4" ht="12" customHeight="1">
      <c r="A299" s="4" t="s">
        <v>163</v>
      </c>
      <c r="B299" s="13" t="s">
        <v>99</v>
      </c>
      <c r="C299" s="14" t="s">
        <v>100</v>
      </c>
      <c r="D299" s="15">
        <v>7124.04</v>
      </c>
    </row>
    <row r="300" spans="1:4" ht="12" customHeight="1">
      <c r="A300" s="4" t="s">
        <v>163</v>
      </c>
      <c r="B300" s="13" t="s">
        <v>101</v>
      </c>
      <c r="C300" s="14" t="s">
        <v>102</v>
      </c>
      <c r="D300" s="15">
        <v>0</v>
      </c>
    </row>
    <row r="301" spans="1:4" ht="12" customHeight="1">
      <c r="A301" s="4" t="s">
        <v>163</v>
      </c>
      <c r="B301" s="13" t="s">
        <v>103</v>
      </c>
      <c r="C301" s="14" t="s">
        <v>104</v>
      </c>
      <c r="D301" s="15">
        <v>0</v>
      </c>
    </row>
    <row r="302" spans="1:4" ht="12" customHeight="1">
      <c r="A302" s="4" t="s">
        <v>163</v>
      </c>
      <c r="B302" s="13" t="s">
        <v>107</v>
      </c>
      <c r="C302" s="14" t="s">
        <v>108</v>
      </c>
      <c r="D302" s="15">
        <v>0</v>
      </c>
    </row>
    <row r="303" spans="1:4" ht="12" customHeight="1">
      <c r="A303" s="4" t="s">
        <v>163</v>
      </c>
      <c r="B303" s="13" t="s">
        <v>109</v>
      </c>
      <c r="C303" s="14" t="s">
        <v>110</v>
      </c>
      <c r="D303" s="15">
        <v>440.32</v>
      </c>
    </row>
    <row r="304" spans="1:4" ht="12" customHeight="1">
      <c r="A304" s="4" t="s">
        <v>165</v>
      </c>
      <c r="B304" s="10" t="s">
        <v>164</v>
      </c>
      <c r="C304" s="11" t="s">
        <v>165</v>
      </c>
      <c r="D304" s="12">
        <f>SUM(D305:D315)</f>
        <v>539391.92999999993</v>
      </c>
    </row>
    <row r="305" spans="1:4" ht="12" customHeight="1">
      <c r="A305" s="4" t="s">
        <v>165</v>
      </c>
      <c r="B305" s="13" t="s">
        <v>114</v>
      </c>
      <c r="C305" s="14" t="s">
        <v>115</v>
      </c>
      <c r="D305" s="15">
        <v>89464</v>
      </c>
    </row>
    <row r="306" spans="1:4" ht="12" customHeight="1">
      <c r="A306" s="4" t="s">
        <v>165</v>
      </c>
      <c r="B306" s="13" t="s">
        <v>79</v>
      </c>
      <c r="C306" s="14" t="s">
        <v>80</v>
      </c>
      <c r="D306" s="15">
        <v>308470.62</v>
      </c>
    </row>
    <row r="307" spans="1:4" ht="12" customHeight="1">
      <c r="A307" s="4" t="s">
        <v>165</v>
      </c>
      <c r="B307" s="13" t="s">
        <v>83</v>
      </c>
      <c r="C307" s="14" t="s">
        <v>84</v>
      </c>
      <c r="D307" s="15">
        <v>44800.639999999999</v>
      </c>
    </row>
    <row r="308" spans="1:4" ht="12" customHeight="1">
      <c r="A308" s="4" t="s">
        <v>165</v>
      </c>
      <c r="B308" s="13" t="s">
        <v>85</v>
      </c>
      <c r="C308" s="14" t="s">
        <v>86</v>
      </c>
      <c r="D308" s="15">
        <v>14.11</v>
      </c>
    </row>
    <row r="309" spans="1:4" ht="12" customHeight="1">
      <c r="A309" s="4" t="s">
        <v>165</v>
      </c>
      <c r="B309" s="13" t="s">
        <v>87</v>
      </c>
      <c r="C309" s="14" t="s">
        <v>88</v>
      </c>
      <c r="D309" s="15">
        <v>5498.34</v>
      </c>
    </row>
    <row r="310" spans="1:4" ht="12" customHeight="1">
      <c r="A310" s="4" t="s">
        <v>165</v>
      </c>
      <c r="B310" s="13" t="s">
        <v>89</v>
      </c>
      <c r="C310" s="14" t="s">
        <v>90</v>
      </c>
      <c r="D310" s="15">
        <v>1385.85</v>
      </c>
    </row>
    <row r="311" spans="1:4" ht="12" customHeight="1">
      <c r="A311" s="4" t="s">
        <v>165</v>
      </c>
      <c r="B311" s="13" t="s">
        <v>91</v>
      </c>
      <c r="C311" s="14" t="s">
        <v>92</v>
      </c>
      <c r="D311" s="15">
        <v>28874.25</v>
      </c>
    </row>
    <row r="312" spans="1:4" ht="12" customHeight="1">
      <c r="A312" s="4" t="s">
        <v>165</v>
      </c>
      <c r="B312" s="13" t="s">
        <v>95</v>
      </c>
      <c r="C312" s="14" t="s">
        <v>96</v>
      </c>
      <c r="D312" s="15">
        <v>37319.599999999999</v>
      </c>
    </row>
    <row r="313" spans="1:4" ht="12" customHeight="1">
      <c r="A313" s="4" t="s">
        <v>165</v>
      </c>
      <c r="B313" s="13" t="s">
        <v>99</v>
      </c>
      <c r="C313" s="14" t="s">
        <v>100</v>
      </c>
      <c r="D313" s="15">
        <v>12342.66</v>
      </c>
    </row>
    <row r="314" spans="1:4" ht="12" customHeight="1">
      <c r="A314" s="4" t="s">
        <v>165</v>
      </c>
      <c r="B314" s="13" t="s">
        <v>103</v>
      </c>
      <c r="C314" s="14" t="s">
        <v>104</v>
      </c>
      <c r="D314" s="15">
        <v>10510.39</v>
      </c>
    </row>
    <row r="315" spans="1:4" ht="12" customHeight="1">
      <c r="A315" s="4" t="s">
        <v>165</v>
      </c>
      <c r="B315" s="13" t="s">
        <v>109</v>
      </c>
      <c r="C315" s="14" t="s">
        <v>110</v>
      </c>
      <c r="D315" s="15">
        <v>711.47</v>
      </c>
    </row>
    <row r="316" spans="1:4" ht="12" customHeight="1">
      <c r="B316" s="16" t="s">
        <v>166</v>
      </c>
      <c r="C316" s="17"/>
      <c r="D316" s="18">
        <f>+D4+D22+D31+D44+D56+D66+D76+D86+D95+D105+D117+D127+D139+D150+D161+D171+D184+D200+D213+D224+D234+D248+D258+D269+D279+D292+D304</f>
        <v>30090414.050000001</v>
      </c>
    </row>
    <row r="317" spans="1:4">
      <c r="B317" s="19"/>
      <c r="C317" s="20"/>
      <c r="D317" s="21"/>
    </row>
    <row r="319" spans="1:4">
      <c r="C319" s="24"/>
      <c r="D319" s="33">
        <v>7861507.1399999997</v>
      </c>
    </row>
    <row r="320" spans="1:4">
      <c r="D320" s="33"/>
    </row>
    <row r="321" spans="4:4">
      <c r="D321" s="33">
        <f>+D316-D319</f>
        <v>22228906.91</v>
      </c>
    </row>
    <row r="322" spans="4:4">
      <c r="D322" s="33"/>
    </row>
    <row r="323" spans="4:4">
      <c r="D323" s="33"/>
    </row>
    <row r="324" spans="4:4">
      <c r="D324" s="33"/>
    </row>
    <row r="325" spans="4:4">
      <c r="D325" s="33"/>
    </row>
    <row r="326" spans="4:4">
      <c r="D326" s="33"/>
    </row>
    <row r="327" spans="4:4">
      <c r="D327" s="33"/>
    </row>
    <row r="328" spans="4:4">
      <c r="D328" s="33"/>
    </row>
    <row r="329" spans="4:4">
      <c r="D329" s="33"/>
    </row>
    <row r="330" spans="4:4">
      <c r="D330" s="33"/>
    </row>
    <row r="331" spans="4:4">
      <c r="D331" s="33"/>
    </row>
    <row r="332" spans="4:4">
      <c r="D332" s="33"/>
    </row>
    <row r="333" spans="4:4">
      <c r="D333" s="33"/>
    </row>
    <row r="334" spans="4:4">
      <c r="D334" s="33"/>
    </row>
  </sheetData>
  <autoFilter ref="A3:F316"/>
  <mergeCells count="1">
    <mergeCell ref="B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C34" sqref="C34"/>
    </sheetView>
  </sheetViews>
  <sheetFormatPr defaultColWidth="9.1796875" defaultRowHeight="12.5"/>
  <cols>
    <col min="1" max="1" width="22.26953125" style="4" customWidth="1"/>
    <col min="2" max="2" width="80.7265625" style="4" customWidth="1"/>
    <col min="3" max="3" width="15.54296875" style="4" customWidth="1"/>
    <col min="4" max="16384" width="9.1796875" style="4"/>
  </cols>
  <sheetData>
    <row r="1" spans="1:3" ht="14.5">
      <c r="B1" s="22"/>
    </row>
    <row r="2" spans="1:3" ht="14.5">
      <c r="B2" s="23"/>
    </row>
    <row r="3" spans="1:3">
      <c r="B3" s="24"/>
    </row>
    <row r="4" spans="1:3" ht="12" customHeight="1">
      <c r="A4" s="7" t="s">
        <v>167</v>
      </c>
      <c r="B4" s="8" t="s">
        <v>168</v>
      </c>
      <c r="C4" s="9" t="s">
        <v>76</v>
      </c>
    </row>
    <row r="5" spans="1:3" ht="12" customHeight="1">
      <c r="A5" s="10" t="s">
        <v>169</v>
      </c>
      <c r="B5" s="11" t="s">
        <v>170</v>
      </c>
      <c r="C5" s="12">
        <f>SUM(C6:C22)</f>
        <v>2966428.8699999996</v>
      </c>
    </row>
    <row r="6" spans="1:3" ht="12" customHeight="1">
      <c r="A6" s="13">
        <v>3310001</v>
      </c>
      <c r="B6" s="14" t="s">
        <v>171</v>
      </c>
      <c r="C6" s="15">
        <v>883666.92</v>
      </c>
    </row>
    <row r="7" spans="1:3" ht="12" customHeight="1">
      <c r="A7" s="13">
        <v>3300026</v>
      </c>
      <c r="B7" s="14" t="s">
        <v>172</v>
      </c>
      <c r="C7" s="15">
        <v>5686.69</v>
      </c>
    </row>
    <row r="8" spans="1:3" ht="12" customHeight="1">
      <c r="A8" s="13">
        <v>3300001</v>
      </c>
      <c r="B8" s="14" t="s">
        <v>173</v>
      </c>
      <c r="C8" s="15">
        <v>1812715.94</v>
      </c>
    </row>
    <row r="9" spans="1:3" ht="12" customHeight="1">
      <c r="A9" s="13">
        <v>3310005</v>
      </c>
      <c r="B9" s="14" t="s">
        <v>174</v>
      </c>
      <c r="C9" s="15">
        <v>5615</v>
      </c>
    </row>
    <row r="10" spans="1:3" ht="12" customHeight="1">
      <c r="A10" s="13">
        <v>3300020</v>
      </c>
      <c r="B10" s="14" t="s">
        <v>175</v>
      </c>
      <c r="C10" s="15">
        <v>3437.98</v>
      </c>
    </row>
    <row r="11" spans="1:3" ht="12" customHeight="1">
      <c r="A11" s="13">
        <v>3300022</v>
      </c>
      <c r="B11" s="14" t="s">
        <v>176</v>
      </c>
      <c r="C11" s="15">
        <v>10366.879999999999</v>
      </c>
    </row>
    <row r="12" spans="1:3" ht="12" customHeight="1">
      <c r="A12" s="13">
        <v>3300023</v>
      </c>
      <c r="B12" s="14" t="s">
        <v>177</v>
      </c>
      <c r="C12" s="15">
        <v>12579.97</v>
      </c>
    </row>
    <row r="13" spans="1:3" ht="12" customHeight="1">
      <c r="A13" s="13">
        <v>3310003</v>
      </c>
      <c r="B13" s="14" t="s">
        <v>178</v>
      </c>
      <c r="C13" s="15">
        <v>81654.600000000006</v>
      </c>
    </row>
    <row r="14" spans="1:3" ht="12" customHeight="1">
      <c r="A14" s="13">
        <v>3300017</v>
      </c>
      <c r="B14" s="14" t="s">
        <v>179</v>
      </c>
      <c r="C14" s="15">
        <v>1170.5999999999999</v>
      </c>
    </row>
    <row r="15" spans="1:3" ht="12" customHeight="1">
      <c r="A15" s="13">
        <v>3310004</v>
      </c>
      <c r="B15" s="14" t="s">
        <v>180</v>
      </c>
      <c r="C15" s="15">
        <v>8148</v>
      </c>
    </row>
    <row r="16" spans="1:3" ht="12" customHeight="1">
      <c r="A16" s="13">
        <v>3300018</v>
      </c>
      <c r="B16" s="14" t="s">
        <v>181</v>
      </c>
      <c r="C16" s="15">
        <v>4414.08</v>
      </c>
    </row>
    <row r="17" spans="1:3" ht="12" customHeight="1">
      <c r="A17" s="13">
        <v>3300012</v>
      </c>
      <c r="B17" s="14" t="s">
        <v>182</v>
      </c>
      <c r="C17" s="15">
        <v>5265.8</v>
      </c>
    </row>
    <row r="18" spans="1:3" ht="12" customHeight="1">
      <c r="A18" s="13">
        <v>3300015</v>
      </c>
      <c r="B18" s="14" t="s">
        <v>182</v>
      </c>
      <c r="C18" s="15">
        <v>24735</v>
      </c>
    </row>
    <row r="19" spans="1:3" ht="12" customHeight="1">
      <c r="A19" s="13">
        <v>3300008</v>
      </c>
      <c r="B19" s="14" t="s">
        <v>183</v>
      </c>
      <c r="C19" s="15">
        <v>90726.8</v>
      </c>
    </row>
    <row r="20" spans="1:3" ht="12" customHeight="1">
      <c r="A20" s="13">
        <v>3300009</v>
      </c>
      <c r="B20" s="14" t="s">
        <v>184</v>
      </c>
      <c r="C20" s="15">
        <v>2940</v>
      </c>
    </row>
    <row r="21" spans="1:3" ht="12" customHeight="1">
      <c r="A21" s="13">
        <v>3310002</v>
      </c>
      <c r="B21" s="14" t="s">
        <v>185</v>
      </c>
      <c r="C21" s="15">
        <v>7558.8</v>
      </c>
    </row>
    <row r="22" spans="1:3" ht="12" customHeight="1">
      <c r="A22" s="13">
        <v>3300011</v>
      </c>
      <c r="B22" s="14" t="s">
        <v>186</v>
      </c>
      <c r="C22" s="15">
        <v>5745.81</v>
      </c>
    </row>
    <row r="23" spans="1:3" ht="12" customHeight="1">
      <c r="A23" s="10" t="s">
        <v>187</v>
      </c>
      <c r="B23" s="11" t="s">
        <v>188</v>
      </c>
      <c r="C23" s="12">
        <f>SUM(C24:C33)</f>
        <v>1374139.68</v>
      </c>
    </row>
    <row r="24" spans="1:3" ht="12" customHeight="1">
      <c r="A24" s="13">
        <v>3300013</v>
      </c>
      <c r="B24" s="14" t="s">
        <v>189</v>
      </c>
      <c r="C24" s="15">
        <v>36056</v>
      </c>
    </row>
    <row r="25" spans="1:3" ht="12" customHeight="1">
      <c r="A25" s="13">
        <v>3300014</v>
      </c>
      <c r="B25" s="14" t="s">
        <v>189</v>
      </c>
      <c r="C25" s="15">
        <v>7521.5</v>
      </c>
    </row>
    <row r="26" spans="1:3" ht="12" customHeight="1">
      <c r="A26" s="13">
        <v>3300016</v>
      </c>
      <c r="B26" s="14" t="s">
        <v>190</v>
      </c>
      <c r="C26" s="15">
        <v>3393.1</v>
      </c>
    </row>
    <row r="27" spans="1:3" ht="12" customHeight="1">
      <c r="A27" s="13">
        <v>3300010</v>
      </c>
      <c r="B27" s="14" t="s">
        <v>191</v>
      </c>
      <c r="C27" s="15">
        <v>24184.76</v>
      </c>
    </row>
    <row r="28" spans="1:3" ht="12" customHeight="1">
      <c r="A28" s="13">
        <v>3300024</v>
      </c>
      <c r="B28" s="14" t="s">
        <v>192</v>
      </c>
      <c r="C28" s="15">
        <v>14868</v>
      </c>
    </row>
    <row r="29" spans="1:3" ht="12" customHeight="1">
      <c r="A29" s="13">
        <v>3300021</v>
      </c>
      <c r="B29" s="14" t="s">
        <v>193</v>
      </c>
      <c r="C29" s="15">
        <v>7642.94</v>
      </c>
    </row>
    <row r="30" spans="1:3" ht="12" customHeight="1">
      <c r="A30" s="13">
        <v>3300019</v>
      </c>
      <c r="B30" s="14" t="s">
        <v>194</v>
      </c>
      <c r="C30" s="15">
        <v>4412.3999999999996</v>
      </c>
    </row>
    <row r="31" spans="1:3" ht="12" customHeight="1">
      <c r="A31" s="13">
        <v>3300025</v>
      </c>
      <c r="B31" s="14" t="s">
        <v>195</v>
      </c>
      <c r="C31" s="15">
        <v>108215.79</v>
      </c>
    </row>
    <row r="32" spans="1:3" ht="12" customHeight="1">
      <c r="A32" s="13">
        <v>3300002</v>
      </c>
      <c r="B32" s="14" t="s">
        <v>196</v>
      </c>
      <c r="C32" s="15">
        <v>1052550.92</v>
      </c>
    </row>
    <row r="33" spans="1:3" ht="12" customHeight="1">
      <c r="A33" s="13">
        <v>3300007</v>
      </c>
      <c r="B33" s="14" t="s">
        <v>197</v>
      </c>
      <c r="C33" s="15">
        <v>115294.27</v>
      </c>
    </row>
    <row r="34" spans="1:3" ht="12" customHeight="1">
      <c r="A34" s="10" t="s">
        <v>198</v>
      </c>
      <c r="B34" s="11" t="s">
        <v>199</v>
      </c>
      <c r="C34" s="12">
        <f>SUM(C35:C40)</f>
        <v>1152250.73</v>
      </c>
    </row>
    <row r="35" spans="1:3" ht="12" customHeight="1">
      <c r="A35" s="13">
        <v>30000001</v>
      </c>
      <c r="B35" s="14" t="s">
        <v>200</v>
      </c>
      <c r="C35" s="15">
        <v>979552.74</v>
      </c>
    </row>
    <row r="36" spans="1:3" ht="12" customHeight="1">
      <c r="A36" s="13">
        <v>30000003</v>
      </c>
      <c r="B36" s="14" t="s">
        <v>201</v>
      </c>
      <c r="C36" s="15">
        <v>97060.99</v>
      </c>
    </row>
    <row r="37" spans="1:3" ht="12" customHeight="1">
      <c r="A37" s="13">
        <v>30000007</v>
      </c>
      <c r="B37" s="14" t="s">
        <v>202</v>
      </c>
      <c r="C37" s="15">
        <v>3940</v>
      </c>
    </row>
    <row r="38" spans="1:3" ht="12" customHeight="1">
      <c r="A38" s="13">
        <v>30000005</v>
      </c>
      <c r="B38" s="14" t="s">
        <v>203</v>
      </c>
      <c r="C38" s="15">
        <v>46359</v>
      </c>
    </row>
    <row r="39" spans="1:3" ht="12" customHeight="1">
      <c r="A39" s="13">
        <v>30000006</v>
      </c>
      <c r="B39" s="14" t="s">
        <v>203</v>
      </c>
      <c r="C39" s="15">
        <v>21388</v>
      </c>
    </row>
    <row r="40" spans="1:3" ht="12" customHeight="1">
      <c r="A40" s="13">
        <v>30000004</v>
      </c>
      <c r="B40" s="14" t="s">
        <v>204</v>
      </c>
      <c r="C40" s="15">
        <v>3950</v>
      </c>
    </row>
    <row r="41" spans="1:3" ht="12" customHeight="1">
      <c r="A41" s="16" t="s">
        <v>166</v>
      </c>
      <c r="B41" s="17"/>
      <c r="C41" s="18">
        <f>+C5+C23+C34</f>
        <v>5492819.2799999993</v>
      </c>
    </row>
    <row r="42" spans="1:3">
      <c r="A42" s="19"/>
      <c r="B42" s="20"/>
      <c r="C42" s="21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6"/>
  <sheetViews>
    <sheetView tabSelected="1" zoomScaleNormal="100" workbookViewId="0">
      <selection activeCell="D2" sqref="D2"/>
    </sheetView>
  </sheetViews>
  <sheetFormatPr defaultColWidth="9.1796875" defaultRowHeight="11.5"/>
  <cols>
    <col min="1" max="1" width="5.54296875" style="41" customWidth="1"/>
    <col min="2" max="2" width="24.54296875" style="41" customWidth="1"/>
    <col min="3" max="3" width="49" style="41" customWidth="1"/>
    <col min="4" max="4" width="23" style="41" customWidth="1"/>
    <col min="5" max="5" width="9.1796875" style="41"/>
    <col min="6" max="6" width="9.1796875" style="41" customWidth="1"/>
    <col min="7" max="16384" width="9.1796875" style="41"/>
  </cols>
  <sheetData>
    <row r="2" spans="2:4">
      <c r="D2" s="79" t="s">
        <v>277</v>
      </c>
    </row>
    <row r="4" spans="2:4" ht="12.75" customHeight="1">
      <c r="B4" s="84" t="s">
        <v>259</v>
      </c>
      <c r="C4" s="84"/>
      <c r="D4" s="84"/>
    </row>
    <row r="6" spans="2:4" ht="30" customHeight="1">
      <c r="B6" s="77" t="s">
        <v>167</v>
      </c>
      <c r="C6" s="77" t="s">
        <v>168</v>
      </c>
      <c r="D6" s="77" t="s">
        <v>223</v>
      </c>
    </row>
    <row r="7" spans="2:4" s="42" customFormat="1" ht="21" customHeight="1">
      <c r="B7" s="47"/>
      <c r="C7" s="48" t="s">
        <v>220</v>
      </c>
      <c r="D7" s="51"/>
    </row>
    <row r="8" spans="2:4" ht="13" customHeight="1">
      <c r="B8" s="43">
        <v>46403735</v>
      </c>
      <c r="C8" s="44" t="s">
        <v>209</v>
      </c>
      <c r="D8" s="49">
        <v>17834</v>
      </c>
    </row>
    <row r="9" spans="2:4" ht="13" customHeight="1">
      <c r="B9" s="43">
        <v>46403736</v>
      </c>
      <c r="C9" s="44" t="s">
        <v>209</v>
      </c>
      <c r="D9" s="49">
        <v>17834</v>
      </c>
    </row>
    <row r="10" spans="2:4" ht="13" customHeight="1">
      <c r="B10" s="43">
        <v>46403737</v>
      </c>
      <c r="C10" s="44" t="s">
        <v>209</v>
      </c>
      <c r="D10" s="49">
        <v>17834</v>
      </c>
    </row>
    <row r="11" spans="2:4" ht="13" customHeight="1">
      <c r="B11" s="43">
        <v>46403738</v>
      </c>
      <c r="C11" s="44" t="s">
        <v>209</v>
      </c>
      <c r="D11" s="49">
        <v>17834</v>
      </c>
    </row>
    <row r="12" spans="2:4" ht="13" customHeight="1">
      <c r="B12" s="43">
        <v>46403739</v>
      </c>
      <c r="C12" s="44" t="s">
        <v>210</v>
      </c>
      <c r="D12" s="49">
        <v>18595</v>
      </c>
    </row>
    <row r="13" spans="2:4" ht="13" customHeight="1">
      <c r="B13" s="43">
        <v>46403740</v>
      </c>
      <c r="C13" s="44" t="s">
        <v>211</v>
      </c>
      <c r="D13" s="49">
        <v>13736</v>
      </c>
    </row>
    <row r="14" spans="2:4" ht="13" customHeight="1">
      <c r="B14" s="43">
        <v>46403741</v>
      </c>
      <c r="C14" s="44" t="s">
        <v>211</v>
      </c>
      <c r="D14" s="49">
        <v>13736</v>
      </c>
    </row>
    <row r="15" spans="2:4" ht="13" customHeight="1">
      <c r="B15" s="43">
        <v>46403742</v>
      </c>
      <c r="C15" s="44" t="s">
        <v>212</v>
      </c>
      <c r="D15" s="49">
        <v>121054</v>
      </c>
    </row>
    <row r="16" spans="2:4" ht="13" customHeight="1">
      <c r="B16" s="43">
        <v>46403743</v>
      </c>
      <c r="C16" s="44" t="s">
        <v>213</v>
      </c>
      <c r="D16" s="49">
        <v>133424</v>
      </c>
    </row>
    <row r="17" spans="2:4" ht="13" customHeight="1">
      <c r="B17" s="45">
        <v>46403744</v>
      </c>
      <c r="C17" s="46" t="s">
        <v>214</v>
      </c>
      <c r="D17" s="50">
        <v>300110.28999999998</v>
      </c>
    </row>
    <row r="18" spans="2:4" ht="13" customHeight="1">
      <c r="B18" s="65" t="s">
        <v>224</v>
      </c>
      <c r="C18" s="44" t="s">
        <v>225</v>
      </c>
      <c r="D18" s="50">
        <f>848990+16028+282916</f>
        <v>1147934</v>
      </c>
    </row>
    <row r="19" spans="2:4" ht="13" customHeight="1">
      <c r="B19" s="65" t="s">
        <v>226</v>
      </c>
      <c r="C19" s="66" t="s">
        <v>227</v>
      </c>
      <c r="D19" s="50"/>
    </row>
    <row r="20" spans="2:4" ht="13" customHeight="1">
      <c r="B20" s="65"/>
      <c r="C20" s="66" t="s">
        <v>228</v>
      </c>
      <c r="D20" s="50"/>
    </row>
    <row r="21" spans="2:4" ht="13" customHeight="1">
      <c r="B21" s="65"/>
      <c r="C21" s="66" t="s">
        <v>229</v>
      </c>
      <c r="D21" s="50"/>
    </row>
    <row r="22" spans="2:4" ht="13" customHeight="1">
      <c r="B22" s="65"/>
      <c r="C22" s="66" t="s">
        <v>230</v>
      </c>
      <c r="D22" s="50"/>
    </row>
    <row r="23" spans="2:4" ht="13" customHeight="1">
      <c r="B23" s="65"/>
      <c r="C23" s="66" t="s">
        <v>231</v>
      </c>
      <c r="D23" s="50"/>
    </row>
    <row r="24" spans="2:4" ht="13" customHeight="1">
      <c r="B24" s="65"/>
      <c r="C24" s="66" t="s">
        <v>232</v>
      </c>
      <c r="D24" s="50"/>
    </row>
    <row r="25" spans="2:4" ht="13" customHeight="1">
      <c r="B25" s="65"/>
      <c r="C25" s="66" t="s">
        <v>233</v>
      </c>
      <c r="D25" s="50"/>
    </row>
    <row r="26" spans="2:4" ht="13" customHeight="1">
      <c r="B26" s="65"/>
      <c r="C26" s="66" t="s">
        <v>234</v>
      </c>
      <c r="D26" s="50"/>
    </row>
    <row r="27" spans="2:4" ht="13" customHeight="1">
      <c r="B27" s="65"/>
      <c r="C27" s="66" t="s">
        <v>235</v>
      </c>
      <c r="D27" s="50"/>
    </row>
    <row r="28" spans="2:4" ht="13" customHeight="1">
      <c r="B28" s="65"/>
      <c r="C28" s="66" t="s">
        <v>242</v>
      </c>
      <c r="D28" s="50"/>
    </row>
    <row r="29" spans="2:4" ht="13" customHeight="1">
      <c r="B29" s="65"/>
      <c r="C29" s="66" t="s">
        <v>243</v>
      </c>
      <c r="D29" s="50"/>
    </row>
    <row r="30" spans="2:4" ht="13" customHeight="1">
      <c r="B30" s="65"/>
      <c r="C30" s="66" t="s">
        <v>244</v>
      </c>
      <c r="D30" s="50"/>
    </row>
    <row r="31" spans="2:4" ht="13" customHeight="1">
      <c r="B31" s="65" t="s">
        <v>257</v>
      </c>
      <c r="C31" s="44" t="s">
        <v>225</v>
      </c>
      <c r="D31" s="50">
        <v>1041668</v>
      </c>
    </row>
    <row r="32" spans="2:4" ht="13" customHeight="1">
      <c r="B32" s="65" t="s">
        <v>226</v>
      </c>
      <c r="C32" s="66" t="s">
        <v>251</v>
      </c>
      <c r="D32" s="50"/>
    </row>
    <row r="33" spans="2:4" ht="13" customHeight="1">
      <c r="B33" s="65"/>
      <c r="C33" s="66" t="s">
        <v>252</v>
      </c>
      <c r="D33" s="50"/>
    </row>
    <row r="34" spans="2:4" ht="13" customHeight="1">
      <c r="B34" s="65"/>
      <c r="C34" s="66" t="s">
        <v>253</v>
      </c>
      <c r="D34" s="50"/>
    </row>
    <row r="35" spans="2:4" ht="13" customHeight="1">
      <c r="B35" s="65"/>
      <c r="C35" s="66" t="s">
        <v>254</v>
      </c>
      <c r="D35" s="50"/>
    </row>
    <row r="36" spans="2:4" ht="13" customHeight="1">
      <c r="B36" s="65"/>
      <c r="C36" s="66" t="s">
        <v>255</v>
      </c>
      <c r="D36" s="50"/>
    </row>
    <row r="37" spans="2:4" ht="13" customHeight="1">
      <c r="B37" s="65"/>
      <c r="C37" s="73" t="s">
        <v>256</v>
      </c>
      <c r="D37" s="50">
        <v>90226</v>
      </c>
    </row>
    <row r="38" spans="2:4" ht="13" customHeight="1">
      <c r="B38" s="65" t="s">
        <v>260</v>
      </c>
      <c r="C38" s="44" t="s">
        <v>225</v>
      </c>
      <c r="D38" s="50">
        <v>616614</v>
      </c>
    </row>
    <row r="39" spans="2:4" ht="13" customHeight="1">
      <c r="B39" s="65" t="s">
        <v>226</v>
      </c>
      <c r="C39" s="66" t="s">
        <v>227</v>
      </c>
      <c r="D39" s="50"/>
    </row>
    <row r="40" spans="2:4" ht="13" customHeight="1">
      <c r="B40" s="65"/>
      <c r="C40" s="66" t="s">
        <v>228</v>
      </c>
      <c r="D40" s="50"/>
    </row>
    <row r="41" spans="2:4" ht="13" customHeight="1">
      <c r="B41" s="65"/>
      <c r="C41" s="66" t="s">
        <v>230</v>
      </c>
      <c r="D41" s="50"/>
    </row>
    <row r="42" spans="2:4" ht="13" customHeight="1">
      <c r="B42" s="65"/>
      <c r="C42" s="66" t="s">
        <v>231</v>
      </c>
      <c r="D42" s="50"/>
    </row>
    <row r="43" spans="2:4" ht="13" customHeight="1">
      <c r="B43" s="65"/>
      <c r="C43" s="66" t="s">
        <v>232</v>
      </c>
      <c r="D43" s="50"/>
    </row>
    <row r="44" spans="2:4" ht="13" customHeight="1">
      <c r="B44" s="65">
        <v>46404171</v>
      </c>
      <c r="C44" s="73" t="s">
        <v>225</v>
      </c>
      <c r="D44" s="50">
        <v>748900</v>
      </c>
    </row>
    <row r="45" spans="2:4" ht="13" customHeight="1">
      <c r="B45" s="65" t="s">
        <v>226</v>
      </c>
      <c r="C45" s="66" t="s">
        <v>232</v>
      </c>
      <c r="D45" s="50"/>
    </row>
    <row r="46" spans="2:4" ht="13" customHeight="1">
      <c r="B46" s="65"/>
      <c r="C46" s="66" t="s">
        <v>227</v>
      </c>
      <c r="D46" s="50"/>
    </row>
    <row r="47" spans="2:4" ht="13" customHeight="1">
      <c r="B47" s="65"/>
      <c r="C47" s="66" t="s">
        <v>275</v>
      </c>
      <c r="D47" s="50"/>
    </row>
    <row r="48" spans="2:4" ht="13" customHeight="1">
      <c r="B48" s="81"/>
      <c r="C48" s="66" t="s">
        <v>276</v>
      </c>
      <c r="D48" s="50"/>
    </row>
    <row r="49" spans="2:4" ht="13" customHeight="1">
      <c r="B49" s="65"/>
      <c r="C49" s="73"/>
      <c r="D49" s="50"/>
    </row>
    <row r="50" spans="2:4" ht="13" customHeight="1">
      <c r="B50" s="65"/>
      <c r="C50" s="73"/>
      <c r="D50" s="50"/>
    </row>
    <row r="51" spans="2:4" ht="13" customHeight="1">
      <c r="B51" s="65"/>
      <c r="C51" s="66"/>
      <c r="D51" s="50"/>
    </row>
    <row r="52" spans="2:4" s="42" customFormat="1" ht="16.5" customHeight="1">
      <c r="B52" s="74"/>
      <c r="C52" s="63" t="s">
        <v>217</v>
      </c>
      <c r="D52" s="64">
        <f>SUM(D8:D18)+D31+D37+D38+D44</f>
        <v>4317333.29</v>
      </c>
    </row>
    <row r="53" spans="2:4" ht="12" customHeight="1">
      <c r="B53" s="45"/>
      <c r="C53" s="70"/>
      <c r="D53" s="50"/>
    </row>
    <row r="54" spans="2:4" ht="12" customHeight="1">
      <c r="B54" s="69"/>
      <c r="C54" s="53" t="s">
        <v>221</v>
      </c>
      <c r="D54" s="68"/>
    </row>
    <row r="55" spans="2:4" ht="13" customHeight="1">
      <c r="B55" s="69"/>
      <c r="C55" s="67" t="s">
        <v>222</v>
      </c>
      <c r="D55" s="68">
        <f>3933*4+22016+14802</f>
        <v>52550</v>
      </c>
    </row>
    <row r="56" spans="2:4" ht="13" customHeight="1">
      <c r="B56" s="69"/>
      <c r="C56" s="67" t="s">
        <v>216</v>
      </c>
      <c r="D56" s="68">
        <f>228451+4334</f>
        <v>232785</v>
      </c>
    </row>
    <row r="57" spans="2:4" ht="13" customHeight="1">
      <c r="B57" s="69"/>
      <c r="C57" s="67" t="s">
        <v>92</v>
      </c>
      <c r="D57" s="68">
        <f>180562+22464+26580+82893+12200+110680+204876</f>
        <v>640255</v>
      </c>
    </row>
    <row r="58" spans="2:4" ht="13" customHeight="1">
      <c r="B58" s="69"/>
      <c r="C58" s="67" t="s">
        <v>249</v>
      </c>
      <c r="D58" s="68">
        <v>59774</v>
      </c>
    </row>
    <row r="59" spans="2:4" ht="13" customHeight="1">
      <c r="B59" s="69"/>
      <c r="C59" s="67" t="s">
        <v>250</v>
      </c>
      <c r="D59" s="68">
        <f>12588+9830</f>
        <v>22418</v>
      </c>
    </row>
    <row r="60" spans="2:4" ht="13" customHeight="1">
      <c r="B60" s="81" t="s">
        <v>261</v>
      </c>
      <c r="C60" s="82" t="s">
        <v>262</v>
      </c>
      <c r="D60" s="50">
        <v>14288</v>
      </c>
    </row>
    <row r="61" spans="2:4" ht="13" customHeight="1">
      <c r="B61" s="65">
        <v>45410552</v>
      </c>
      <c r="C61" s="73" t="s">
        <v>263</v>
      </c>
      <c r="D61" s="50">
        <f>28763+10200</f>
        <v>38963</v>
      </c>
    </row>
    <row r="62" spans="2:4" ht="13" customHeight="1">
      <c r="B62" s="65">
        <v>46404158</v>
      </c>
      <c r="C62" s="73" t="s">
        <v>264</v>
      </c>
      <c r="D62" s="50">
        <v>49554</v>
      </c>
    </row>
    <row r="63" spans="2:4" ht="13" customHeight="1">
      <c r="B63" s="65">
        <v>46404349</v>
      </c>
      <c r="C63" s="73" t="s">
        <v>265</v>
      </c>
      <c r="D63" s="50">
        <v>37942</v>
      </c>
    </row>
    <row r="64" spans="2:4" ht="13" customHeight="1">
      <c r="B64" s="65" t="s">
        <v>266</v>
      </c>
      <c r="C64" s="73" t="s">
        <v>249</v>
      </c>
      <c r="D64" s="50">
        <v>38130</v>
      </c>
    </row>
    <row r="65" spans="2:4" ht="13" customHeight="1">
      <c r="B65" s="69"/>
      <c r="C65" s="67"/>
      <c r="D65" s="68"/>
    </row>
    <row r="66" spans="2:4" ht="13" customHeight="1">
      <c r="B66" s="69"/>
      <c r="C66" s="67"/>
      <c r="D66" s="68"/>
    </row>
    <row r="67" spans="2:4" ht="13" customHeight="1">
      <c r="B67" s="69"/>
      <c r="C67" s="67"/>
      <c r="D67" s="68"/>
    </row>
    <row r="68" spans="2:4" ht="13" customHeight="1">
      <c r="B68" s="69"/>
      <c r="C68" s="67"/>
      <c r="D68" s="68"/>
    </row>
    <row r="69" spans="2:4" ht="21.75" customHeight="1">
      <c r="B69" s="62"/>
      <c r="C69" s="63" t="s">
        <v>215</v>
      </c>
      <c r="D69" s="64">
        <f>SUM(D55:D67)</f>
        <v>1186659</v>
      </c>
    </row>
    <row r="70" spans="2:4" ht="15.75" customHeight="1">
      <c r="B70" s="52"/>
      <c r="C70" s="53"/>
      <c r="D70" s="54"/>
    </row>
    <row r="71" spans="2:4" ht="16.5" customHeight="1">
      <c r="B71" s="52"/>
      <c r="C71" s="53" t="s">
        <v>245</v>
      </c>
      <c r="D71" s="54"/>
    </row>
    <row r="72" spans="2:4" ht="13" customHeight="1">
      <c r="B72" s="69">
        <v>41403924</v>
      </c>
      <c r="C72" s="67" t="s">
        <v>236</v>
      </c>
      <c r="D72" s="68">
        <v>17792.810000000001</v>
      </c>
    </row>
    <row r="73" spans="2:4" ht="13" customHeight="1">
      <c r="B73" s="69">
        <v>41410987</v>
      </c>
      <c r="C73" s="67" t="s">
        <v>237</v>
      </c>
      <c r="D73" s="68">
        <v>80966.47</v>
      </c>
    </row>
    <row r="74" spans="2:4" ht="13" customHeight="1">
      <c r="B74" s="69">
        <v>41410988</v>
      </c>
      <c r="C74" s="67" t="s">
        <v>238</v>
      </c>
      <c r="D74" s="68">
        <v>78349.69</v>
      </c>
    </row>
    <row r="75" spans="2:4" ht="13" customHeight="1">
      <c r="B75" s="78" t="s">
        <v>239</v>
      </c>
      <c r="C75" s="67" t="s">
        <v>240</v>
      </c>
      <c r="D75" s="68">
        <v>63506</v>
      </c>
    </row>
    <row r="76" spans="2:4" ht="13" customHeight="1">
      <c r="B76" s="78">
        <v>41403934</v>
      </c>
      <c r="C76" s="67" t="s">
        <v>267</v>
      </c>
      <c r="D76" s="68">
        <v>25984</v>
      </c>
    </row>
    <row r="77" spans="2:4" ht="13" customHeight="1">
      <c r="B77" s="78">
        <v>41403935</v>
      </c>
      <c r="C77" s="67" t="s">
        <v>268</v>
      </c>
      <c r="D77" s="68">
        <v>28208</v>
      </c>
    </row>
    <row r="78" spans="2:4" ht="13" customHeight="1">
      <c r="B78" s="78" t="s">
        <v>269</v>
      </c>
      <c r="C78" s="67" t="s">
        <v>270</v>
      </c>
      <c r="D78" s="68">
        <v>38829</v>
      </c>
    </row>
    <row r="79" spans="2:4" ht="13" customHeight="1">
      <c r="B79" s="78" t="s">
        <v>271</v>
      </c>
      <c r="C79" s="67" t="s">
        <v>272</v>
      </c>
      <c r="D79" s="68">
        <v>14841</v>
      </c>
    </row>
    <row r="80" spans="2:4" ht="13" customHeight="1">
      <c r="B80" s="78" t="s">
        <v>273</v>
      </c>
      <c r="C80" s="67" t="s">
        <v>274</v>
      </c>
      <c r="D80" s="68">
        <v>148402</v>
      </c>
    </row>
    <row r="81" spans="2:4" ht="13" customHeight="1">
      <c r="B81" s="69"/>
      <c r="C81" s="67" t="s">
        <v>241</v>
      </c>
      <c r="D81" s="68">
        <f>9962+5090</f>
        <v>15052</v>
      </c>
    </row>
    <row r="82" spans="2:4" ht="13" customHeight="1">
      <c r="B82" s="75"/>
      <c r="C82" s="63" t="s">
        <v>246</v>
      </c>
      <c r="D82" s="76">
        <f>SUM(D72:D81)</f>
        <v>511930.97</v>
      </c>
    </row>
    <row r="83" spans="2:4" ht="13" customHeight="1">
      <c r="B83" s="69"/>
      <c r="C83" s="67"/>
      <c r="D83" s="68"/>
    </row>
    <row r="84" spans="2:4" ht="13" customHeight="1">
      <c r="B84" s="69"/>
      <c r="C84" s="67"/>
      <c r="D84" s="68"/>
    </row>
    <row r="85" spans="2:4">
      <c r="B85" s="52"/>
      <c r="C85" s="52"/>
      <c r="D85" s="52"/>
    </row>
    <row r="86" spans="2:4" ht="21.75" customHeight="1">
      <c r="B86" s="62"/>
      <c r="C86" s="63" t="s">
        <v>219</v>
      </c>
      <c r="D86" s="64">
        <f>+D52+D69+D82</f>
        <v>6015923.2599999998</v>
      </c>
    </row>
  </sheetData>
  <mergeCells count="1">
    <mergeCell ref="B4:D4"/>
  </mergeCells>
  <printOptions horizontalCentered="1"/>
  <pageMargins left="0.51181102362204722" right="0.31496062992125984" top="0.74803149606299213" bottom="0.55118110236220474" header="0.31496062992125984" footer="0.31496062992125984"/>
  <pageSetup paperSize="9" scale="87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H39"/>
  <sheetViews>
    <sheetView view="pageBreakPreview" zoomScale="60" zoomScaleNormal="100" workbookViewId="0">
      <selection activeCell="G8" sqref="G8"/>
    </sheetView>
  </sheetViews>
  <sheetFormatPr defaultRowHeight="12.5"/>
  <cols>
    <col min="1" max="1" width="3.81640625" customWidth="1"/>
    <col min="2" max="2" width="14.1796875" customWidth="1"/>
    <col min="3" max="3" width="33.453125" customWidth="1"/>
    <col min="4" max="4" width="31.1796875" hidden="1" customWidth="1"/>
    <col min="5" max="5" width="18" hidden="1" customWidth="1"/>
    <col min="6" max="6" width="15.453125" customWidth="1"/>
    <col min="7" max="7" width="25.7265625" customWidth="1"/>
  </cols>
  <sheetData>
    <row r="2" spans="1:7" ht="13">
      <c r="A2" s="1"/>
      <c r="B2" s="2"/>
      <c r="C2" s="1"/>
      <c r="D2" s="1"/>
      <c r="E2" s="1"/>
      <c r="G2" s="80" t="s">
        <v>278</v>
      </c>
    </row>
    <row r="3" spans="1:7" ht="13">
      <c r="A3" s="1"/>
      <c r="B3" s="2"/>
      <c r="C3" s="1"/>
      <c r="D3" s="1"/>
      <c r="E3" s="1"/>
      <c r="F3" s="1"/>
      <c r="G3" s="1"/>
    </row>
    <row r="4" spans="1:7" ht="13">
      <c r="A4" s="3"/>
      <c r="B4" s="85" t="s">
        <v>258</v>
      </c>
      <c r="C4" s="85"/>
      <c r="D4" s="85"/>
      <c r="E4" s="85"/>
      <c r="F4" s="85"/>
      <c r="G4" s="85"/>
    </row>
    <row r="5" spans="1:7" ht="13">
      <c r="A5" s="3"/>
      <c r="B5" s="35"/>
      <c r="C5" s="35"/>
      <c r="D5" s="35"/>
      <c r="E5" s="35"/>
      <c r="F5" s="35"/>
      <c r="G5" s="35"/>
    </row>
    <row r="6" spans="1:7" s="58" customFormat="1" ht="26">
      <c r="A6" s="55"/>
      <c r="B6" s="56" t="s">
        <v>0</v>
      </c>
      <c r="C6" s="57" t="s">
        <v>4</v>
      </c>
      <c r="D6" s="57" t="s">
        <v>5</v>
      </c>
      <c r="E6" s="57" t="s">
        <v>1</v>
      </c>
      <c r="F6" s="57" t="s">
        <v>2</v>
      </c>
      <c r="G6" s="57" t="s">
        <v>218</v>
      </c>
    </row>
    <row r="7" spans="1:7" ht="25">
      <c r="A7" s="25">
        <v>1</v>
      </c>
      <c r="B7" s="26" t="s">
        <v>3</v>
      </c>
      <c r="C7" s="60" t="s">
        <v>43</v>
      </c>
      <c r="D7" s="27"/>
      <c r="E7" s="36">
        <v>8316417910227</v>
      </c>
      <c r="F7" s="27" t="s">
        <v>71</v>
      </c>
      <c r="G7" s="39">
        <f>254910+7218</f>
        <v>262128</v>
      </c>
    </row>
    <row r="8" spans="1:7" ht="54" customHeight="1">
      <c r="A8" s="25">
        <v>2</v>
      </c>
      <c r="B8" s="28" t="s">
        <v>23</v>
      </c>
      <c r="C8" s="61" t="s">
        <v>44</v>
      </c>
      <c r="D8" s="32" t="s">
        <v>6</v>
      </c>
      <c r="E8" s="36">
        <v>8316417910139</v>
      </c>
      <c r="F8" s="27" t="s">
        <v>72</v>
      </c>
      <c r="G8" s="39">
        <f>442933+32064</f>
        <v>474997</v>
      </c>
    </row>
    <row r="9" spans="1:7" ht="25">
      <c r="A9" s="25">
        <v>3</v>
      </c>
      <c r="B9" s="28" t="s">
        <v>8</v>
      </c>
      <c r="C9" s="61" t="s">
        <v>45</v>
      </c>
      <c r="D9" s="29"/>
      <c r="E9" s="37">
        <v>8316417910124</v>
      </c>
      <c r="F9" s="27" t="s">
        <v>72</v>
      </c>
      <c r="G9" s="39">
        <v>891807</v>
      </c>
    </row>
    <row r="10" spans="1:7" ht="25">
      <c r="A10" s="25">
        <v>4</v>
      </c>
      <c r="B10" s="28" t="s">
        <v>205</v>
      </c>
      <c r="C10" s="61" t="s">
        <v>46</v>
      </c>
      <c r="D10" s="30" t="s">
        <v>7</v>
      </c>
      <c r="E10" s="36">
        <v>8316417910158</v>
      </c>
      <c r="F10" s="27" t="s">
        <v>72</v>
      </c>
      <c r="G10" s="39">
        <f>471210+15281</f>
        <v>486491</v>
      </c>
    </row>
    <row r="11" spans="1:7" ht="37.5">
      <c r="A11" s="25">
        <v>5</v>
      </c>
      <c r="B11" s="28" t="s">
        <v>9</v>
      </c>
      <c r="C11" s="61" t="s">
        <v>47</v>
      </c>
      <c r="D11" s="29"/>
      <c r="E11" s="36">
        <v>8316417910265</v>
      </c>
      <c r="F11" s="27" t="s">
        <v>72</v>
      </c>
      <c r="G11" s="39">
        <v>351928</v>
      </c>
    </row>
    <row r="12" spans="1:7" ht="25">
      <c r="A12" s="25">
        <v>6</v>
      </c>
      <c r="B12" s="28" t="s">
        <v>40</v>
      </c>
      <c r="C12" s="61" t="s">
        <v>48</v>
      </c>
      <c r="D12" s="29" t="s">
        <v>10</v>
      </c>
      <c r="E12" s="36"/>
      <c r="F12" s="27" t="s">
        <v>72</v>
      </c>
      <c r="G12" s="39">
        <v>393813</v>
      </c>
    </row>
    <row r="13" spans="1:7" ht="25">
      <c r="A13" s="25">
        <v>7</v>
      </c>
      <c r="B13" s="28" t="s">
        <v>24</v>
      </c>
      <c r="C13" s="61" t="s">
        <v>49</v>
      </c>
      <c r="D13" s="29" t="s">
        <v>11</v>
      </c>
      <c r="E13" s="36">
        <v>8316417910115</v>
      </c>
      <c r="F13" s="27" t="s">
        <v>72</v>
      </c>
      <c r="G13" s="39">
        <v>510391</v>
      </c>
    </row>
    <row r="14" spans="1:7" ht="32.25" customHeight="1">
      <c r="A14" s="25">
        <v>8</v>
      </c>
      <c r="B14" s="28" t="s">
        <v>13</v>
      </c>
      <c r="C14" s="61" t="s">
        <v>50</v>
      </c>
      <c r="D14" s="29" t="s">
        <v>12</v>
      </c>
      <c r="E14" s="36">
        <v>8316417910105</v>
      </c>
      <c r="F14" s="27" t="s">
        <v>72</v>
      </c>
      <c r="G14" s="39">
        <v>328181</v>
      </c>
    </row>
    <row r="15" spans="1:7" ht="25">
      <c r="A15" s="25">
        <v>9</v>
      </c>
      <c r="B15" s="28" t="s">
        <v>25</v>
      </c>
      <c r="C15" s="61" t="s">
        <v>51</v>
      </c>
      <c r="D15" s="29" t="s">
        <v>14</v>
      </c>
      <c r="E15" s="36">
        <v>8316417910162</v>
      </c>
      <c r="F15" s="27" t="s">
        <v>72</v>
      </c>
      <c r="G15" s="39">
        <v>337129</v>
      </c>
    </row>
    <row r="16" spans="1:7" ht="25">
      <c r="A16" s="25">
        <v>10</v>
      </c>
      <c r="B16" s="28" t="s">
        <v>26</v>
      </c>
      <c r="C16" s="61" t="s">
        <v>52</v>
      </c>
      <c r="D16" s="29" t="s">
        <v>15</v>
      </c>
      <c r="E16" s="36">
        <v>8316417910093</v>
      </c>
      <c r="F16" s="27" t="s">
        <v>72</v>
      </c>
      <c r="G16" s="39">
        <v>341646</v>
      </c>
    </row>
    <row r="17" spans="1:7" ht="25">
      <c r="A17" s="25">
        <v>11</v>
      </c>
      <c r="B17" s="28" t="s">
        <v>27</v>
      </c>
      <c r="C17" s="61" t="s">
        <v>53</v>
      </c>
      <c r="D17" s="29"/>
      <c r="E17" s="36">
        <v>8314617910089</v>
      </c>
      <c r="F17" s="27" t="s">
        <v>72</v>
      </c>
      <c r="G17" s="39">
        <v>300104</v>
      </c>
    </row>
    <row r="18" spans="1:7" ht="25">
      <c r="A18" s="25">
        <v>12</v>
      </c>
      <c r="B18" s="28" t="s">
        <v>28</v>
      </c>
      <c r="C18" s="61" t="s">
        <v>54</v>
      </c>
      <c r="D18" s="27"/>
      <c r="E18" s="36">
        <v>8316417910177</v>
      </c>
      <c r="F18" s="27" t="s">
        <v>72</v>
      </c>
      <c r="G18" s="39">
        <v>296552</v>
      </c>
    </row>
    <row r="19" spans="1:7" ht="25">
      <c r="A19" s="25">
        <v>13</v>
      </c>
      <c r="B19" s="31" t="s">
        <v>29</v>
      </c>
      <c r="C19" s="61" t="s">
        <v>55</v>
      </c>
      <c r="D19" s="29" t="s">
        <v>16</v>
      </c>
      <c r="E19" s="36">
        <v>8316417910231</v>
      </c>
      <c r="F19" s="27" t="s">
        <v>72</v>
      </c>
      <c r="G19" s="39">
        <v>250861</v>
      </c>
    </row>
    <row r="20" spans="1:7" ht="25">
      <c r="A20" s="25">
        <v>14</v>
      </c>
      <c r="B20" s="28" t="s">
        <v>30</v>
      </c>
      <c r="C20" s="61" t="s">
        <v>56</v>
      </c>
      <c r="D20" s="29" t="s">
        <v>17</v>
      </c>
      <c r="E20" s="36">
        <v>8316417910196</v>
      </c>
      <c r="F20" s="27" t="s">
        <v>72</v>
      </c>
      <c r="G20" s="39">
        <v>597938</v>
      </c>
    </row>
    <row r="21" spans="1:7" ht="37.5">
      <c r="A21" s="25">
        <v>15</v>
      </c>
      <c r="B21" s="31" t="s">
        <v>31</v>
      </c>
      <c r="C21" s="61" t="s">
        <v>57</v>
      </c>
      <c r="D21" s="29" t="s">
        <v>18</v>
      </c>
      <c r="E21" s="36">
        <v>8316417910250</v>
      </c>
      <c r="F21" s="27" t="s">
        <v>72</v>
      </c>
      <c r="G21" s="39">
        <v>226281.59</v>
      </c>
    </row>
    <row r="22" spans="1:7" ht="25">
      <c r="A22" s="25">
        <v>16</v>
      </c>
      <c r="B22" s="28" t="s">
        <v>19</v>
      </c>
      <c r="C22" s="61" t="s">
        <v>58</v>
      </c>
      <c r="D22" s="27"/>
      <c r="E22" s="36">
        <v>8316417910074</v>
      </c>
      <c r="F22" s="27" t="s">
        <v>72</v>
      </c>
      <c r="G22" s="39">
        <v>561290</v>
      </c>
    </row>
    <row r="23" spans="1:7" ht="25">
      <c r="A23" s="25">
        <v>17</v>
      </c>
      <c r="B23" s="28" t="s">
        <v>32</v>
      </c>
      <c r="C23" s="61" t="s">
        <v>59</v>
      </c>
      <c r="D23" s="29" t="s">
        <v>20</v>
      </c>
      <c r="E23" s="36">
        <v>8316417910062</v>
      </c>
      <c r="F23" s="27" t="s">
        <v>72</v>
      </c>
      <c r="G23" s="39">
        <v>320612</v>
      </c>
    </row>
    <row r="24" spans="1:7" ht="41.25" customHeight="1">
      <c r="A24" s="25">
        <v>18</v>
      </c>
      <c r="B24" s="31" t="s">
        <v>33</v>
      </c>
      <c r="C24" s="61" t="s">
        <v>60</v>
      </c>
      <c r="D24" s="29" t="s">
        <v>21</v>
      </c>
      <c r="E24" s="36">
        <v>8316417910246</v>
      </c>
      <c r="F24" s="27" t="s">
        <v>72</v>
      </c>
      <c r="G24" s="39">
        <v>805005</v>
      </c>
    </row>
    <row r="25" spans="1:7" ht="25">
      <c r="A25" s="25">
        <v>19</v>
      </c>
      <c r="B25" s="31" t="s">
        <v>34</v>
      </c>
      <c r="C25" s="61" t="s">
        <v>61</v>
      </c>
      <c r="D25" s="27"/>
      <c r="E25" s="36">
        <v>8316417910208</v>
      </c>
      <c r="F25" s="27" t="s">
        <v>72</v>
      </c>
      <c r="G25" s="39">
        <v>300418</v>
      </c>
    </row>
    <row r="26" spans="1:7" ht="25">
      <c r="A26" s="25">
        <v>20</v>
      </c>
      <c r="B26" s="28" t="s">
        <v>35</v>
      </c>
      <c r="C26" s="61" t="s">
        <v>62</v>
      </c>
      <c r="D26" s="27"/>
      <c r="E26" s="36">
        <v>8316417910055</v>
      </c>
      <c r="F26" s="27" t="s">
        <v>72</v>
      </c>
      <c r="G26" s="39">
        <v>491785</v>
      </c>
    </row>
    <row r="27" spans="1:7" ht="25">
      <c r="A27" s="25">
        <v>21</v>
      </c>
      <c r="B27" s="28" t="s">
        <v>36</v>
      </c>
      <c r="C27" s="61" t="s">
        <v>63</v>
      </c>
      <c r="D27" s="27"/>
      <c r="E27" s="36">
        <v>8316417910212</v>
      </c>
      <c r="F27" s="27" t="s">
        <v>72</v>
      </c>
      <c r="G27" s="39">
        <v>433048</v>
      </c>
    </row>
    <row r="28" spans="1:7" ht="25">
      <c r="A28" s="25">
        <v>22</v>
      </c>
      <c r="B28" s="28" t="s">
        <v>41</v>
      </c>
      <c r="C28" s="61" t="s">
        <v>64</v>
      </c>
      <c r="D28" s="27"/>
      <c r="E28" s="36">
        <v>8316417910040</v>
      </c>
      <c r="F28" s="27" t="s">
        <v>72</v>
      </c>
      <c r="G28" s="39">
        <v>711925</v>
      </c>
    </row>
    <row r="29" spans="1:7" ht="25">
      <c r="A29" s="25">
        <v>23</v>
      </c>
      <c r="B29" s="31" t="s">
        <v>37</v>
      </c>
      <c r="C29" s="61" t="s">
        <v>65</v>
      </c>
      <c r="D29" s="27"/>
      <c r="E29" s="36">
        <v>8316417910036</v>
      </c>
      <c r="F29" s="27" t="s">
        <v>72</v>
      </c>
      <c r="G29" s="39">
        <v>229402</v>
      </c>
    </row>
    <row r="30" spans="1:7" ht="25">
      <c r="A30" s="25">
        <v>24</v>
      </c>
      <c r="B30" s="28" t="s">
        <v>161</v>
      </c>
      <c r="C30" s="61" t="s">
        <v>66</v>
      </c>
      <c r="D30" s="29" t="s">
        <v>22</v>
      </c>
      <c r="E30" s="36">
        <v>8316417910021</v>
      </c>
      <c r="F30" s="27" t="s">
        <v>72</v>
      </c>
      <c r="G30" s="39">
        <v>662232</v>
      </c>
    </row>
    <row r="31" spans="1:7" ht="25">
      <c r="A31" s="25">
        <v>25</v>
      </c>
      <c r="B31" s="28" t="s">
        <v>38</v>
      </c>
      <c r="C31" s="61" t="s">
        <v>67</v>
      </c>
      <c r="D31" s="27"/>
      <c r="E31" s="36">
        <v>8316417910017</v>
      </c>
      <c r="F31" s="27" t="s">
        <v>72</v>
      </c>
      <c r="G31" s="39">
        <v>407766</v>
      </c>
    </row>
    <row r="32" spans="1:7" ht="25.5">
      <c r="A32" s="25">
        <v>26</v>
      </c>
      <c r="B32" s="28" t="s">
        <v>39</v>
      </c>
      <c r="C32" s="61" t="s">
        <v>68</v>
      </c>
      <c r="D32" s="29" t="s">
        <v>42</v>
      </c>
      <c r="E32" s="36">
        <v>8316417910181</v>
      </c>
      <c r="F32" s="27" t="s">
        <v>72</v>
      </c>
      <c r="G32" s="39">
        <v>308470.62</v>
      </c>
    </row>
    <row r="33" spans="1:8" ht="26.25" customHeight="1">
      <c r="A33" s="25">
        <v>27</v>
      </c>
      <c r="B33" s="71" t="s">
        <v>247</v>
      </c>
      <c r="C33" s="60" t="s">
        <v>69</v>
      </c>
      <c r="D33" s="27"/>
      <c r="E33" s="38">
        <v>831641791</v>
      </c>
      <c r="F33" s="27" t="s">
        <v>72</v>
      </c>
      <c r="G33" s="39">
        <v>3455797</v>
      </c>
    </row>
    <row r="34" spans="1:8" ht="25.5" customHeight="1">
      <c r="A34" s="25">
        <v>28</v>
      </c>
      <c r="B34" s="71" t="s">
        <v>247</v>
      </c>
      <c r="C34" s="60" t="s">
        <v>248</v>
      </c>
      <c r="D34" s="25"/>
      <c r="E34" s="38">
        <v>831641791</v>
      </c>
      <c r="F34" s="27" t="s">
        <v>72</v>
      </c>
      <c r="G34" s="39">
        <v>1629238</v>
      </c>
    </row>
    <row r="35" spans="1:8" ht="26">
      <c r="A35" s="25">
        <v>29</v>
      </c>
      <c r="B35" s="71" t="s">
        <v>247</v>
      </c>
      <c r="C35" s="60" t="s">
        <v>70</v>
      </c>
      <c r="D35" s="25"/>
      <c r="E35" s="38">
        <v>831641791</v>
      </c>
      <c r="F35" s="27" t="s">
        <v>72</v>
      </c>
      <c r="G35" s="39">
        <v>1156344</v>
      </c>
      <c r="H35" s="72"/>
    </row>
    <row r="36" spans="1:8" ht="27" customHeight="1">
      <c r="A36" s="25"/>
      <c r="B36" s="71"/>
      <c r="C36" s="25"/>
      <c r="D36" s="25"/>
      <c r="E36" s="25"/>
      <c r="F36" s="59" t="s">
        <v>219</v>
      </c>
      <c r="G36" s="40">
        <f>SUM(G7:G35)</f>
        <v>17523580.210000001</v>
      </c>
    </row>
    <row r="37" spans="1:8" ht="13">
      <c r="A37" s="1"/>
      <c r="B37" s="2"/>
      <c r="C37" s="1"/>
      <c r="D37" s="1"/>
      <c r="E37" s="1"/>
      <c r="F37" s="1"/>
      <c r="G37" s="1"/>
    </row>
    <row r="38" spans="1:8" ht="13">
      <c r="A38" s="1"/>
      <c r="B38" s="2"/>
      <c r="C38" s="1"/>
      <c r="D38" s="1"/>
      <c r="E38" s="1"/>
      <c r="F38" s="1"/>
      <c r="G38" s="1"/>
    </row>
    <row r="39" spans="1:8" ht="13">
      <c r="A39" s="1"/>
      <c r="B39" s="2"/>
      <c r="C39" s="1"/>
      <c r="D39" s="1"/>
      <c r="E39" s="1"/>
      <c r="F39" s="1"/>
      <c r="G39" s="1"/>
    </row>
  </sheetData>
  <autoFilter ref="A6:G36"/>
  <mergeCells count="1">
    <mergeCell ref="B4:G4"/>
  </mergeCells>
  <printOptions horizontalCentered="1"/>
  <pageMargins left="0.31496062992125984" right="0.11811023622047245" top="0.35433070866141736" bottom="0.35433070866141736" header="0.31496062992125984" footer="0.11811023622047245"/>
  <pageSetup paperSize="9" scale="86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Клонове</vt:lpstr>
      <vt:lpstr>ЦУ</vt:lpstr>
      <vt:lpstr>ЕЛЕКТРОННО ОБОРУДВАНЕ</vt:lpstr>
      <vt:lpstr>ИМОТИ</vt:lpstr>
      <vt:lpstr>'ЕЛЕКТРОННО ОБОРУДВАНЕ'!Print_Area</vt:lpstr>
      <vt:lpstr>ИМОТИ!Print_Area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Pashkulova</dc:creator>
  <cp:lastModifiedBy>Любомир Ангелов</cp:lastModifiedBy>
  <cp:lastPrinted>2019-11-20T08:32:37Z</cp:lastPrinted>
  <dcterms:created xsi:type="dcterms:W3CDTF">2009-12-10T13:49:47Z</dcterms:created>
  <dcterms:modified xsi:type="dcterms:W3CDTF">2019-11-20T08:34:42Z</dcterms:modified>
</cp:coreProperties>
</file>